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Протокол 1-26\"/>
    </mc:Choice>
  </mc:AlternateContent>
  <xr:revisionPtr revIDLastSave="0" documentId="13_ncr:1_{2AE4A3B6-5947-440C-A775-2C7158A5C809}" xr6:coauthVersionLast="36" xr6:coauthVersionMax="36" xr10:uidLastSave="{00000000-0000-0000-0000-000000000000}"/>
  <bookViews>
    <workbookView xWindow="-30" yWindow="360" windowWidth="10365" windowHeight="10740" tabRatio="897" xr2:uid="{00000000-000D-0000-FFFF-FFFF00000000}"/>
  </bookViews>
  <sheets>
    <sheet name="Свод 2025 ТПОМС РБ" sheetId="31" r:id="rId1"/>
    <sheet name="Свод 2025 БП" sheetId="17" r:id="rId2"/>
    <sheet name=" СМП (1- 26)" sheetId="36" r:id="rId3"/>
    <sheet name="ДС(1-26)" sheetId="34" r:id="rId4"/>
    <sheet name="КС" sheetId="22" r:id="rId5"/>
    <sheet name=" Профилактика Пр.1-26" sheetId="39" r:id="rId6"/>
    <sheet name="Диспан.набл.(КП) " sheetId="35" r:id="rId7"/>
    <sheet name="Центры здоровья Пр.1-26" sheetId="38" r:id="rId8"/>
    <sheet name="АПУ неотл.пом.(1-26)" sheetId="23" r:id="rId9"/>
    <sheet name="АПУ обращения 1-26" sheetId="50" r:id="rId10"/>
    <sheet name="Объем средств по ПР" sheetId="47" r:id="rId11"/>
    <sheet name="Мед.реаб.(АПУ,ДС,КС) (1-26)" sheetId="29" r:id="rId12"/>
    <sheet name="ОДИ ПГГ(1-26) " sheetId="25" r:id="rId13"/>
    <sheet name="ФАП(1-26) " sheetId="27" r:id="rId14"/>
    <sheet name="Гемодиализ по видам МП(1-26) " sheetId="28" r:id="rId15"/>
    <sheet name="Гемодиализ услуги (1-26)" sheetId="49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xlnm.Print_Area_2" localSheetId="5">#REF!</definedName>
    <definedName name="__xlnm.Print_Area_2" localSheetId="2">#REF!</definedName>
    <definedName name="__xlnm.Print_Area_2" localSheetId="8">#REF!</definedName>
    <definedName name="__xlnm.Print_Area_2" localSheetId="9">#REF!</definedName>
    <definedName name="__xlnm.Print_Area_2" localSheetId="14">#REF!</definedName>
    <definedName name="__xlnm.Print_Area_2" localSheetId="6">#REF!</definedName>
    <definedName name="__xlnm.Print_Area_2" localSheetId="3">#REF!</definedName>
    <definedName name="__xlnm.Print_Area_2" localSheetId="4">#REF!</definedName>
    <definedName name="__xlnm.Print_Area_2" localSheetId="11">#REF!</definedName>
    <definedName name="__xlnm.Print_Area_2" localSheetId="10">#REF!</definedName>
    <definedName name="__xlnm.Print_Area_2" localSheetId="12">#REF!</definedName>
    <definedName name="__xlnm.Print_Area_2" localSheetId="0">#REF!</definedName>
    <definedName name="__xlnm.Print_Area_2" localSheetId="13">#REF!</definedName>
    <definedName name="__xlnm.Print_Area_2" localSheetId="7">#REF!</definedName>
    <definedName name="__xlnm.Print_Area_2">#REF!</definedName>
    <definedName name="_xlnm._FilterDatabase" localSheetId="5" hidden="1">' Профилактика Пр.1-26'!$A$8:$C$8</definedName>
    <definedName name="_xlnm._FilterDatabase" localSheetId="2" hidden="1">' СМП (1- 26)'!$A$10:$C$145</definedName>
    <definedName name="_xlnm._FilterDatabase" localSheetId="8" hidden="1">'АПУ неотл.пом.(1-26)'!$A$10:$C$145</definedName>
    <definedName name="_xlnm._FilterDatabase" localSheetId="9" hidden="1">'АПУ обращения 1-26'!$A$10:$C$145</definedName>
    <definedName name="_xlnm._FilterDatabase" localSheetId="14" hidden="1">'Гемодиализ по видам МП(1-26) '!$A$10:$H$150</definedName>
    <definedName name="_xlnm._FilterDatabase" localSheetId="6" hidden="1">'Диспан.набл.(КП) '!$A$11:$V$11</definedName>
    <definedName name="_xlnm._FilterDatabase" localSheetId="3" hidden="1">'ДС(1-26)'!$A$10:$BI$150</definedName>
    <definedName name="_xlnm._FilterDatabase" localSheetId="4" hidden="1">КС!$A$10:$BX$10</definedName>
    <definedName name="_xlnm._FilterDatabase" localSheetId="11" hidden="1">'Мед.реаб.(АПУ,ДС,КС) (1-26)'!$A$10:$G$150</definedName>
    <definedName name="_xlnm._FilterDatabase" localSheetId="10" hidden="1">'Объем средств по ПР'!$A$5:$C$5</definedName>
    <definedName name="_xlnm._FilterDatabase" localSheetId="12" hidden="1">'ОДИ ПГГ(1-26) '!$A$8:$N$8</definedName>
    <definedName name="_xlnm._FilterDatabase" localSheetId="1" hidden="1">'Свод 2025 БП'!$A$10:$C$145</definedName>
    <definedName name="_xlnm._FilterDatabase" localSheetId="0" hidden="1">'Свод 2025 ТПОМС РБ'!$A$14:$AH$149</definedName>
    <definedName name="_xlnm._FilterDatabase" localSheetId="13" hidden="1">'ФАП(1-26) '!$A$10:$AP$148</definedName>
    <definedName name="_xlnm._FilterDatabase" localSheetId="7" hidden="1">'Центры здоровья Пр.1-26'!$A$10:$C$145</definedName>
    <definedName name="Kbcn" localSheetId="5">#REF!</definedName>
    <definedName name="Kbcn" localSheetId="2">#REF!</definedName>
    <definedName name="Kbcn" localSheetId="8">#REF!</definedName>
    <definedName name="Kbcn" localSheetId="9">#REF!</definedName>
    <definedName name="Kbcn" localSheetId="14">#REF!</definedName>
    <definedName name="Kbcn" localSheetId="6">#REF!</definedName>
    <definedName name="Kbcn" localSheetId="3">#REF!</definedName>
    <definedName name="Kbcn" localSheetId="4">#REF!</definedName>
    <definedName name="Kbcn" localSheetId="11">#REF!</definedName>
    <definedName name="Kbcn" localSheetId="10">#REF!</definedName>
    <definedName name="Kbcn" localSheetId="12">#REF!</definedName>
    <definedName name="Kbcn" localSheetId="0">#REF!</definedName>
    <definedName name="Kbcn" localSheetId="13">#REF!</definedName>
    <definedName name="Kbcn" localSheetId="7">#REF!</definedName>
    <definedName name="Kbcn">#REF!</definedName>
    <definedName name="Neot_17" localSheetId="5">#REF!</definedName>
    <definedName name="Neot_17" localSheetId="2">#REF!</definedName>
    <definedName name="Neot_17" localSheetId="8">#REF!</definedName>
    <definedName name="Neot_17" localSheetId="9">#REF!</definedName>
    <definedName name="Neot_17" localSheetId="14">#REF!</definedName>
    <definedName name="Neot_17" localSheetId="6">#REF!</definedName>
    <definedName name="Neot_17" localSheetId="3">#REF!</definedName>
    <definedName name="Neot_17" localSheetId="4">#REF!</definedName>
    <definedName name="Neot_17" localSheetId="11">#REF!</definedName>
    <definedName name="Neot_17" localSheetId="10">#REF!</definedName>
    <definedName name="Neot_17" localSheetId="12">#REF!</definedName>
    <definedName name="Neot_17" localSheetId="0">#REF!</definedName>
    <definedName name="Neot_17" localSheetId="13">#REF!</definedName>
    <definedName name="Neot_17" localSheetId="7">#REF!</definedName>
    <definedName name="Neot_17">#REF!</definedName>
    <definedName name="Pr" localSheetId="5">#REF!</definedName>
    <definedName name="Pr" localSheetId="2">#REF!</definedName>
    <definedName name="Pr" localSheetId="9">#REF!</definedName>
    <definedName name="Pr" localSheetId="7">#REF!</definedName>
    <definedName name="Pr">#REF!</definedName>
    <definedName name="res2_range" localSheetId="5">#REF!</definedName>
    <definedName name="res2_range" localSheetId="2">#REF!</definedName>
    <definedName name="res2_range" localSheetId="8">#REF!</definedName>
    <definedName name="res2_range" localSheetId="9">#REF!</definedName>
    <definedName name="res2_range" localSheetId="14">#REF!</definedName>
    <definedName name="res2_range" localSheetId="6">#REF!</definedName>
    <definedName name="res2_range" localSheetId="3">#REF!</definedName>
    <definedName name="res2_range" localSheetId="4">#REF!</definedName>
    <definedName name="res2_range" localSheetId="11">#REF!</definedName>
    <definedName name="res2_range" localSheetId="10">#REF!</definedName>
    <definedName name="res2_range" localSheetId="12">#REF!</definedName>
    <definedName name="res2_range" localSheetId="0">#REF!</definedName>
    <definedName name="res2_range" localSheetId="13">#REF!</definedName>
    <definedName name="res2_range" localSheetId="7">#REF!</definedName>
    <definedName name="res2_range">#REF!</definedName>
    <definedName name="Tg_CZ" localSheetId="5">#REF!</definedName>
    <definedName name="Tg_CZ" localSheetId="2">#REF!</definedName>
    <definedName name="Tg_CZ" localSheetId="8">#REF!</definedName>
    <definedName name="Tg_CZ" localSheetId="9">#REF!</definedName>
    <definedName name="Tg_CZ" localSheetId="14">#REF!</definedName>
    <definedName name="Tg_CZ" localSheetId="6">#REF!</definedName>
    <definedName name="Tg_CZ" localSheetId="3">#REF!</definedName>
    <definedName name="Tg_CZ" localSheetId="4">#REF!</definedName>
    <definedName name="Tg_CZ" localSheetId="11">#REF!</definedName>
    <definedName name="Tg_CZ" localSheetId="10">#REF!</definedName>
    <definedName name="Tg_CZ" localSheetId="12">#REF!</definedName>
    <definedName name="Tg_CZ" localSheetId="0">#REF!</definedName>
    <definedName name="Tg_CZ" localSheetId="13">#REF!</definedName>
    <definedName name="Tg_CZ" localSheetId="7">#REF!</definedName>
    <definedName name="Tg_CZ">#REF!</definedName>
    <definedName name="Tg_Disp" localSheetId="5">#REF!</definedName>
    <definedName name="Tg_Disp" localSheetId="2">#REF!</definedName>
    <definedName name="Tg_Disp" localSheetId="8">#REF!</definedName>
    <definedName name="Tg_Disp" localSheetId="9">#REF!</definedName>
    <definedName name="Tg_Disp" localSheetId="14">#REF!</definedName>
    <definedName name="Tg_Disp" localSheetId="6">#REF!</definedName>
    <definedName name="Tg_Disp" localSheetId="3">#REF!</definedName>
    <definedName name="Tg_Disp" localSheetId="4">#REF!</definedName>
    <definedName name="Tg_Disp" localSheetId="11">#REF!</definedName>
    <definedName name="Tg_Disp" localSheetId="10">#REF!</definedName>
    <definedName name="Tg_Disp" localSheetId="12">#REF!</definedName>
    <definedName name="Tg_Disp" localSheetId="0">#REF!</definedName>
    <definedName name="Tg_Disp" localSheetId="13">#REF!</definedName>
    <definedName name="Tg_Disp" localSheetId="7">#REF!</definedName>
    <definedName name="Tg_Disp">#REF!</definedName>
    <definedName name="Tg_Fin" localSheetId="5">#REF!</definedName>
    <definedName name="Tg_Fin" localSheetId="2">#REF!</definedName>
    <definedName name="Tg_Fin" localSheetId="9">#REF!</definedName>
    <definedName name="Tg_Fin" localSheetId="7">#REF!</definedName>
    <definedName name="Tg_Fin">#REF!</definedName>
    <definedName name="Tg_Geri" localSheetId="5">#REF!</definedName>
    <definedName name="Tg_Geri" localSheetId="2">#REF!</definedName>
    <definedName name="Tg_Geri" localSheetId="8">#REF!</definedName>
    <definedName name="Tg_Geri" localSheetId="9">#REF!</definedName>
    <definedName name="Tg_Geri" localSheetId="14">#REF!</definedName>
    <definedName name="Tg_Geri" localSheetId="6">#REF!</definedName>
    <definedName name="Tg_Geri" localSheetId="3">#REF!</definedName>
    <definedName name="Tg_Geri" localSheetId="4">#REF!</definedName>
    <definedName name="Tg_Geri" localSheetId="11">#REF!</definedName>
    <definedName name="Tg_Geri" localSheetId="10">#REF!</definedName>
    <definedName name="Tg_Geri" localSheetId="12">#REF!</definedName>
    <definedName name="Tg_Geri" localSheetId="0">#REF!</definedName>
    <definedName name="Tg_Geri" localSheetId="13">#REF!</definedName>
    <definedName name="Tg_Geri" localSheetId="7">#REF!</definedName>
    <definedName name="Tg_Geri">#REF!</definedName>
    <definedName name="Tg_Kons" localSheetId="5">#REF!</definedName>
    <definedName name="Tg_Kons" localSheetId="2">#REF!</definedName>
    <definedName name="Tg_Kons" localSheetId="8">#REF!</definedName>
    <definedName name="Tg_Kons" localSheetId="9">#REF!</definedName>
    <definedName name="Tg_Kons" localSheetId="14">#REF!</definedName>
    <definedName name="Tg_Kons" localSheetId="6">#REF!</definedName>
    <definedName name="Tg_Kons" localSheetId="3">#REF!</definedName>
    <definedName name="Tg_Kons" localSheetId="4">#REF!</definedName>
    <definedName name="Tg_Kons" localSheetId="11">#REF!</definedName>
    <definedName name="Tg_Kons" localSheetId="10">#REF!</definedName>
    <definedName name="Tg_Kons" localSheetId="12">#REF!</definedName>
    <definedName name="Tg_Kons" localSheetId="0">#REF!</definedName>
    <definedName name="Tg_Kons" localSheetId="13">#REF!</definedName>
    <definedName name="Tg_Kons" localSheetId="7">#REF!</definedName>
    <definedName name="Tg_Kons">#REF!</definedName>
    <definedName name="Tg_Med" localSheetId="5">#REF!</definedName>
    <definedName name="Tg_Med" localSheetId="2">#REF!</definedName>
    <definedName name="Tg_Med" localSheetId="8">#REF!</definedName>
    <definedName name="Tg_Med" localSheetId="9">#REF!</definedName>
    <definedName name="Tg_Med" localSheetId="14">#REF!</definedName>
    <definedName name="Tg_Med" localSheetId="6">#REF!</definedName>
    <definedName name="Tg_Med" localSheetId="3">#REF!</definedName>
    <definedName name="Tg_Med" localSheetId="4">#REF!</definedName>
    <definedName name="Tg_Med" localSheetId="11">#REF!</definedName>
    <definedName name="Tg_Med" localSheetId="10">#REF!</definedName>
    <definedName name="Tg_Med" localSheetId="12">#REF!</definedName>
    <definedName name="Tg_Med" localSheetId="0">#REF!</definedName>
    <definedName name="Tg_Med" localSheetId="13">#REF!</definedName>
    <definedName name="Tg_Med" localSheetId="7">#REF!</definedName>
    <definedName name="Tg_Med">#REF!</definedName>
    <definedName name="Tg_Neot" localSheetId="5">#REF!</definedName>
    <definedName name="Tg_Neot" localSheetId="2">#REF!</definedName>
    <definedName name="Tg_Neot" localSheetId="8">#REF!</definedName>
    <definedName name="Tg_Neot" localSheetId="9">#REF!</definedName>
    <definedName name="Tg_Neot" localSheetId="14">#REF!</definedName>
    <definedName name="Tg_Neot" localSheetId="6">#REF!</definedName>
    <definedName name="Tg_Neot" localSheetId="3">#REF!</definedName>
    <definedName name="Tg_Neot" localSheetId="4">#REF!</definedName>
    <definedName name="Tg_Neot" localSheetId="11">#REF!</definedName>
    <definedName name="Tg_Neot" localSheetId="10">#REF!</definedName>
    <definedName name="Tg_Neot" localSheetId="12">#REF!</definedName>
    <definedName name="Tg_Neot" localSheetId="0">#REF!</definedName>
    <definedName name="Tg_Neot" localSheetId="13">#REF!</definedName>
    <definedName name="Tg_Neot" localSheetId="7">#REF!</definedName>
    <definedName name="Tg_Neot">#REF!</definedName>
    <definedName name="Tg_Nepr" localSheetId="5">#REF!</definedName>
    <definedName name="Tg_Nepr" localSheetId="2">#REF!</definedName>
    <definedName name="Tg_Nepr" localSheetId="8">#REF!</definedName>
    <definedName name="Tg_Nepr" localSheetId="9">#REF!</definedName>
    <definedName name="Tg_Nepr" localSheetId="14">#REF!</definedName>
    <definedName name="Tg_Nepr" localSheetId="6">#REF!</definedName>
    <definedName name="Tg_Nepr" localSheetId="3">#REF!</definedName>
    <definedName name="Tg_Nepr" localSheetId="4">#REF!</definedName>
    <definedName name="Tg_Nepr" localSheetId="11">#REF!</definedName>
    <definedName name="Tg_Nepr" localSheetId="10">#REF!</definedName>
    <definedName name="Tg_Nepr" localSheetId="12">#REF!</definedName>
    <definedName name="Tg_Nepr" localSheetId="0">#REF!</definedName>
    <definedName name="Tg_Nepr" localSheetId="13">#REF!</definedName>
    <definedName name="Tg_Nepr" localSheetId="7">#REF!</definedName>
    <definedName name="Tg_Nepr">#REF!</definedName>
    <definedName name="Tg_Obr" localSheetId="5">#REF!</definedName>
    <definedName name="Tg_Obr" localSheetId="2">#REF!</definedName>
    <definedName name="Tg_Obr" localSheetId="8">#REF!</definedName>
    <definedName name="Tg_Obr" localSheetId="9">#REF!</definedName>
    <definedName name="Tg_Obr" localSheetId="14">#REF!</definedName>
    <definedName name="Tg_Obr" localSheetId="6">#REF!</definedName>
    <definedName name="Tg_Obr" localSheetId="3">#REF!</definedName>
    <definedName name="Tg_Obr" localSheetId="4">#REF!</definedName>
    <definedName name="Tg_Obr" localSheetId="11">#REF!</definedName>
    <definedName name="Tg_Obr" localSheetId="10">#REF!</definedName>
    <definedName name="Tg_Obr" localSheetId="12">#REF!</definedName>
    <definedName name="Tg_Obr" localSheetId="0">#REF!</definedName>
    <definedName name="Tg_Obr" localSheetId="13">#REF!</definedName>
    <definedName name="Tg_Obr" localSheetId="7">#REF!</definedName>
    <definedName name="Tg_Obr">#REF!</definedName>
    <definedName name="Tg_Reestr" localSheetId="5">#REF!</definedName>
    <definedName name="Tg_Reestr" localSheetId="2">#REF!</definedName>
    <definedName name="Tg_Reestr" localSheetId="8">#REF!</definedName>
    <definedName name="Tg_Reestr" localSheetId="9">#REF!</definedName>
    <definedName name="Tg_Reestr" localSheetId="14">#REF!</definedName>
    <definedName name="Tg_Reestr" localSheetId="6">#REF!</definedName>
    <definedName name="Tg_Reestr" localSheetId="3">#REF!</definedName>
    <definedName name="Tg_Reestr" localSheetId="4">#REF!</definedName>
    <definedName name="Tg_Reestr" localSheetId="11">#REF!</definedName>
    <definedName name="Tg_Reestr" localSheetId="10">#REF!</definedName>
    <definedName name="Tg_Reestr" localSheetId="12">#REF!</definedName>
    <definedName name="Tg_Reestr" localSheetId="0">#REF!</definedName>
    <definedName name="Tg_Reestr" localSheetId="13">#REF!</definedName>
    <definedName name="Tg_Reestr" localSheetId="7">#REF!</definedName>
    <definedName name="Tg_Reestr">#REF!</definedName>
    <definedName name="TgDs" localSheetId="5">#REF!</definedName>
    <definedName name="TgDs" localSheetId="2">#REF!</definedName>
    <definedName name="TgDs" localSheetId="9">#REF!</definedName>
    <definedName name="TgDs" localSheetId="7">#REF!</definedName>
    <definedName name="TgDs">#REF!</definedName>
    <definedName name="TgSMP" localSheetId="5">#REF!</definedName>
    <definedName name="TgSMP" localSheetId="2">#REF!</definedName>
    <definedName name="TgSMP" localSheetId="8">#REF!</definedName>
    <definedName name="TgSMP" localSheetId="9">#REF!</definedName>
    <definedName name="TgSMP" localSheetId="14">#REF!</definedName>
    <definedName name="TgSMP" localSheetId="6">#REF!</definedName>
    <definedName name="TgSMP" localSheetId="3">#REF!</definedName>
    <definedName name="TgSMP" localSheetId="4">#REF!</definedName>
    <definedName name="TgSMP" localSheetId="11">#REF!</definedName>
    <definedName name="TgSMP" localSheetId="10">#REF!</definedName>
    <definedName name="TgSMP" localSheetId="12">#REF!</definedName>
    <definedName name="TgSMP" localSheetId="0">#REF!</definedName>
    <definedName name="TgSMP" localSheetId="13">#REF!</definedName>
    <definedName name="TgSMP" localSheetId="7">#REF!</definedName>
    <definedName name="TgSMP">#REF!</definedName>
    <definedName name="XLRPARAMS_ISP_FIO" hidden="1">[1]XLR_NoRangeSheet!$B$6</definedName>
    <definedName name="XLRPARAMS_MP_NAME" hidden="1">[1]XLR_NoRangeSheet!$D$6</definedName>
    <definedName name="XLRPARAMS_STR_PERIOD" hidden="1">[1]XLR_NoRangeSheet!$C$6</definedName>
    <definedName name="апп" localSheetId="5">#REF!</definedName>
    <definedName name="апп" localSheetId="2">#REF!</definedName>
    <definedName name="апп" localSheetId="9">#REF!</definedName>
    <definedName name="апп" localSheetId="10">#REF!</definedName>
    <definedName name="апп" localSheetId="7">#REF!</definedName>
    <definedName name="апп">#REF!</definedName>
    <definedName name="_xlnm.Database" localSheetId="5">#REF!</definedName>
    <definedName name="_xlnm.Database" localSheetId="2">#REF!</definedName>
    <definedName name="_xlnm.Database" localSheetId="8">#REF!</definedName>
    <definedName name="_xlnm.Database" localSheetId="9">#REF!</definedName>
    <definedName name="_xlnm.Database" localSheetId="14">#REF!</definedName>
    <definedName name="_xlnm.Database" localSheetId="6">#REF!</definedName>
    <definedName name="_xlnm.Database" localSheetId="3">#REF!</definedName>
    <definedName name="_xlnm.Database" localSheetId="4">#REF!</definedName>
    <definedName name="_xlnm.Database" localSheetId="11">#REF!</definedName>
    <definedName name="_xlnm.Database" localSheetId="10">#REF!</definedName>
    <definedName name="_xlnm.Database" localSheetId="12">#REF!</definedName>
    <definedName name="_xlnm.Database" localSheetId="0">#REF!</definedName>
    <definedName name="_xlnm.Database" localSheetId="13">#REF!</definedName>
    <definedName name="_xlnm.Database" localSheetId="7">#REF!</definedName>
    <definedName name="_xlnm.Database">#REF!</definedName>
    <definedName name="Д">[2]Данные!$B$1:$EF$178</definedName>
    <definedName name="ж0">'[3]0-2'!$E:$F</definedName>
    <definedName name="ж1">'[3]0-2'!$I:$J</definedName>
    <definedName name="ж10">'[4]2+'!$AK:$AL</definedName>
    <definedName name="ж100">'[4]2+'!$OG:$OH</definedName>
    <definedName name="ж101">'[4]2+'!$OK:$OL</definedName>
    <definedName name="ж102">'[4]2+'!$OO:$OP</definedName>
    <definedName name="ж103">'[4]2+'!$OS:$OT</definedName>
    <definedName name="ж104">'[4]2+'!$OW:$OX</definedName>
    <definedName name="ж105">'[4]2+'!$PA:$PB</definedName>
    <definedName name="ж106">'[4]2+'!$PE:$PF</definedName>
    <definedName name="ж107">'[4]2+'!$PI:$PJ</definedName>
    <definedName name="ж108">'[4]2+'!$PM:$PN</definedName>
    <definedName name="ж109">'[4]2+'!$PQ:$PR</definedName>
    <definedName name="ж11">'[4]2+'!$AO:$AP</definedName>
    <definedName name="ж110">'[4]2+'!$PU:$PV</definedName>
    <definedName name="ж111">'[4]2+'!$PY:$PZ</definedName>
    <definedName name="ж112">'[4]2+'!$QC:$QD</definedName>
    <definedName name="ж12">'[4]2+'!$AS:$AT</definedName>
    <definedName name="ж13">'[4]2+'!$AW:$AX</definedName>
    <definedName name="ж14">'[4]2+'!$BA:$BB</definedName>
    <definedName name="ж15">'[4]2+'!$BE:$BF</definedName>
    <definedName name="ж16">'[4]2+'!$BI:$BJ</definedName>
    <definedName name="ж17">'[4]2+'!$BM:$BN</definedName>
    <definedName name="ж18">'[4]2+'!$BQ:$BR</definedName>
    <definedName name="ж19">'[4]2+'!$BU:$BV</definedName>
    <definedName name="ж2">'[4]2+'!$E:$F</definedName>
    <definedName name="ж20">'[4]2+'!$BY:$BZ</definedName>
    <definedName name="ж21">'[4]2+'!$CC:$CD</definedName>
    <definedName name="ж22">'[4]2+'!$CG:$CH</definedName>
    <definedName name="ж23">'[4]2+'!$CK:$CL</definedName>
    <definedName name="ж24">'[4]2+'!$CO:$CP</definedName>
    <definedName name="ж25">'[4]2+'!$CS:$CT</definedName>
    <definedName name="ж26">'[4]2+'!$CW:$CX</definedName>
    <definedName name="ж27">'[4]2+'!$DA:$DB</definedName>
    <definedName name="ж28">'[4]2+'!$DE:$DF</definedName>
    <definedName name="ж29">'[4]2+'!$DI:$DJ</definedName>
    <definedName name="ж3">'[4]2+'!$I:$J</definedName>
    <definedName name="ж30">'[4]2+'!$DM:$DN</definedName>
    <definedName name="ж31">'[4]2+'!$DQ:$DR</definedName>
    <definedName name="ж32">'[4]2+'!$DU:$DV</definedName>
    <definedName name="ж33">'[4]2+'!$DY:$DZ</definedName>
    <definedName name="ж34">'[4]2+'!$EC:$ED</definedName>
    <definedName name="ж35">'[4]2+'!$EG:$EH</definedName>
    <definedName name="ж36">'[4]2+'!$EK:$EL</definedName>
    <definedName name="ж37">'[4]2+'!$EO:$EP</definedName>
    <definedName name="ж38">'[4]2+'!$ES:$ET</definedName>
    <definedName name="ж39">'[4]2+'!$EW:$EX</definedName>
    <definedName name="ж4">'[4]2+'!$M:$N</definedName>
    <definedName name="ж40">'[4]2+'!$FA:$FB</definedName>
    <definedName name="ж41">'[4]2+'!$FE:$FF</definedName>
    <definedName name="ж42">'[4]2+'!$FI:$FJ</definedName>
    <definedName name="ж43">'[4]2+'!$FM:$FN</definedName>
    <definedName name="ж44">'[4]2+'!$FQ:$FR</definedName>
    <definedName name="ж45">'[4]2+'!$FU:$FV</definedName>
    <definedName name="ж46">'[4]2+'!$FY:$FZ</definedName>
    <definedName name="ж47">'[4]2+'!$GC:$GD</definedName>
    <definedName name="ж48">'[4]2+'!$GG:$GH</definedName>
    <definedName name="ж49">'[4]2+'!$GK:$GL</definedName>
    <definedName name="ж5">'[4]2+'!$Q:$R</definedName>
    <definedName name="ж50">'[4]2+'!$GO:$GP</definedName>
    <definedName name="ж51">'[4]2+'!$GS:$GT</definedName>
    <definedName name="ж52">'[4]2+'!$GW:$GX</definedName>
    <definedName name="ж53">'[4]2+'!$HA:$HB</definedName>
    <definedName name="ж54">'[4]2+'!$HE:$HF</definedName>
    <definedName name="ж55">'[4]2+'!$HI:$HJ</definedName>
    <definedName name="ж56">'[4]2+'!$HM:$HN</definedName>
    <definedName name="ж57">'[4]2+'!$HQ:$HR</definedName>
    <definedName name="ж58">'[4]2+'!$HU:$HV</definedName>
    <definedName name="ж59">'[4]2+'!$HY:$HZ</definedName>
    <definedName name="ж6">'[4]2+'!$U:$V</definedName>
    <definedName name="ж60">'[4]2+'!$IC:$ID</definedName>
    <definedName name="ж61">'[4]2+'!$IG:$IH</definedName>
    <definedName name="ж62">'[4]2+'!$IK:$IL</definedName>
    <definedName name="ж63">'[4]2+'!$IO:$IP</definedName>
    <definedName name="ж64">'[4]2+'!$IS:$IT</definedName>
    <definedName name="ж65">'[4]2+'!$IW:$IX</definedName>
    <definedName name="ж66">'[4]2+'!$JA:$JB</definedName>
    <definedName name="ж67">'[4]2+'!$JE:$JF</definedName>
    <definedName name="ж68">'[4]2+'!$JI:$JJ</definedName>
    <definedName name="ж69">'[4]2+'!$JM:$JN</definedName>
    <definedName name="ж7">'[4]2+'!$Y:$Z</definedName>
    <definedName name="ж70">'[4]2+'!$JQ:$JR</definedName>
    <definedName name="ж71">'[4]2+'!$JU:$JV</definedName>
    <definedName name="ж72">'[4]2+'!$JY:$JZ</definedName>
    <definedName name="ж73">'[4]2+'!$KC:$KD</definedName>
    <definedName name="ж74">'[4]2+'!$KG:$KH</definedName>
    <definedName name="ж75">'[4]2+'!$KK:$KL</definedName>
    <definedName name="ж76">'[4]2+'!$KO:$KP</definedName>
    <definedName name="ж77">'[4]2+'!$KS:$KT</definedName>
    <definedName name="ж78">'[4]2+'!$KW:$KX</definedName>
    <definedName name="ж79">'[4]2+'!$LA:$LB</definedName>
    <definedName name="ж8">'[4]2+'!$AC:$AD</definedName>
    <definedName name="ж80">'[4]2+'!$LE:$LF</definedName>
    <definedName name="ж81">'[4]2+'!$LI:$LJ</definedName>
    <definedName name="ж82">'[4]2+'!$LM:$LN</definedName>
    <definedName name="ж83">'[4]2+'!$LQ:$LR</definedName>
    <definedName name="ж84">'[4]2+'!$LU:$LV</definedName>
    <definedName name="ж85">'[4]2+'!$LY:$LZ</definedName>
    <definedName name="ж86">'[4]2+'!$MC:$MD</definedName>
    <definedName name="ж87">'[4]2+'!$MG:$MH</definedName>
    <definedName name="ж88">'[4]2+'!$MK:$ML</definedName>
    <definedName name="ж89">'[4]2+'!$MO:$MP</definedName>
    <definedName name="ж9">'[4]2+'!$AG:$AH</definedName>
    <definedName name="ж90">'[4]2+'!$MS:$MT</definedName>
    <definedName name="ж91">'[4]2+'!$MW:$MX</definedName>
    <definedName name="ж92">'[4]2+'!$NA:$NB</definedName>
    <definedName name="ж93">'[4]2+'!$NE:$NF</definedName>
    <definedName name="ж94">'[4]2+'!$NI:$NJ</definedName>
    <definedName name="ж95">'[4]2+'!$NM:$NN</definedName>
    <definedName name="ж96">'[4]2+'!$NQ:$NR</definedName>
    <definedName name="ж97">'[4]2+'!$NU:$NV</definedName>
    <definedName name="ж98">'[4]2+'!$NY:$NZ</definedName>
    <definedName name="ж99">'[4]2+'!$OC:$OD</definedName>
    <definedName name="Жен.конс." localSheetId="5">#REF!</definedName>
    <definedName name="Жен.конс." localSheetId="2">#REF!</definedName>
    <definedName name="Жен.конс." localSheetId="9">#REF!</definedName>
    <definedName name="Жен.конс." localSheetId="10">#REF!</definedName>
    <definedName name="Жен.конс." localSheetId="7">#REF!</definedName>
    <definedName name="Жен.конс.">#REF!</definedName>
    <definedName name="жж0">'[4]0-2'!$D:$E</definedName>
    <definedName name="жж1">'[4]0-2'!$H:$I</definedName>
    <definedName name="жж10">'[4]0-2'!$AR:$AS</definedName>
    <definedName name="жж11">'[4]0-2'!$AV:$AW</definedName>
    <definedName name="жж12">'[4]0-2'!$AZ:$BA</definedName>
    <definedName name="жж13">'[4]0-2'!$BD:$BE</definedName>
    <definedName name="жж14">'[4]0-2'!$BH:$BI</definedName>
    <definedName name="жж15">'[4]0-2'!$BL:$BM</definedName>
    <definedName name="жж16">'[4]0-2'!$BP:$BQ</definedName>
    <definedName name="жж17">'[4]0-2'!$BT:$BU</definedName>
    <definedName name="жж18">'[4]0-2'!$BX:$BY</definedName>
    <definedName name="жж19">'[4]0-2'!$CB:$CC</definedName>
    <definedName name="жж2">'[4]0-2'!$L:$M</definedName>
    <definedName name="жж20">'[4]0-2'!$CF:$CG</definedName>
    <definedName name="жж21">'[4]0-2'!$CJ:$CK</definedName>
    <definedName name="жж22">'[4]0-2'!$CN:$CO</definedName>
    <definedName name="жж23">'[4]0-2'!$CR:$CS</definedName>
    <definedName name="жж3">'[4]0-2'!$P:$Q</definedName>
    <definedName name="жж4">'[4]0-2'!$T:$U</definedName>
    <definedName name="жж5">'[4]0-2'!$X:$Y</definedName>
    <definedName name="жж6">'[4]0-2'!$AB:$AC</definedName>
    <definedName name="жж7">'[4]0-2'!$AF:$AG</definedName>
    <definedName name="жж8">'[4]0-2'!$AJ:$AK</definedName>
    <definedName name="жж9">'[4]0-2'!$AN:$AO</definedName>
    <definedName name="_xlnm.Print_Titles" localSheetId="5">' Профилактика Пр.1-26'!$3:$8</definedName>
    <definedName name="_xlnm.Print_Titles" localSheetId="2">' СМП (1- 26)'!$4:$7</definedName>
    <definedName name="_xlnm.Print_Titles" localSheetId="8">'АПУ неотл.пом.(1-26)'!$4:$7</definedName>
    <definedName name="_xlnm.Print_Titles" localSheetId="9">'АПУ обращения 1-26'!$4:$7</definedName>
    <definedName name="_xlnm.Print_Titles" localSheetId="14">'Гемодиализ по видам МП(1-26) '!$7:$7</definedName>
    <definedName name="_xlnm.Print_Titles" localSheetId="6">'Диспан.набл.(КП) '!#REF!</definedName>
    <definedName name="_xlnm.Print_Titles" localSheetId="3">'ДС(1-26)'!$6:$7</definedName>
    <definedName name="_xlnm.Print_Titles" localSheetId="4">КС!$4:$7</definedName>
    <definedName name="_xlnm.Print_Titles" localSheetId="11">'Мед.реаб.(АПУ,ДС,КС) (1-26)'!$4:$7</definedName>
    <definedName name="_xlnm.Print_Titles" localSheetId="10">'Объем средств по ПР'!$4:$5</definedName>
    <definedName name="_xlnm.Print_Titles" localSheetId="12">'ОДИ ПГГ(1-26) '!$4:$7</definedName>
    <definedName name="_xlnm.Print_Titles" localSheetId="1">'Свод 2025 БП'!$4:$7</definedName>
    <definedName name="_xlnm.Print_Titles" localSheetId="0">'Свод 2025 ТПОМС РБ'!$8:$11</definedName>
    <definedName name="_xlnm.Print_Titles" localSheetId="13">'ФАП(1-26) '!$4:$7</definedName>
    <definedName name="_xlnm.Print_Titles" localSheetId="7">'Центры здоровья Пр.1-26'!$4:$7</definedName>
    <definedName name="ЗД">[2]Данные!$BY$3:$DB$3</definedName>
    <definedName name="иные" localSheetId="5">#REF!</definedName>
    <definedName name="иные" localSheetId="2">#REF!</definedName>
    <definedName name="иные" localSheetId="9">#REF!</definedName>
    <definedName name="иные" localSheetId="7">#REF!</definedName>
    <definedName name="иные">#REF!</definedName>
    <definedName name="м0">'[3]0-2'!$B:$C</definedName>
    <definedName name="м1">'[3]0-2'!$G:$H</definedName>
    <definedName name="м10">'[4]2+'!$AI:$AJ</definedName>
    <definedName name="м100">'[4]2+'!$OE:$OF</definedName>
    <definedName name="м101">'[4]2+'!$OI:$OJ</definedName>
    <definedName name="м102">'[4]2+'!$OM:$ON</definedName>
    <definedName name="м103">'[4]2+'!$OQ:$OR</definedName>
    <definedName name="м104">'[4]2+'!$OU:$OV</definedName>
    <definedName name="м105">'[4]2+'!$OY:$OZ</definedName>
    <definedName name="м106">'[4]2+'!$PC:$PD</definedName>
    <definedName name="м107">'[4]2+'!$PG:$PH</definedName>
    <definedName name="м108">'[4]2+'!$PK:$PL</definedName>
    <definedName name="м109">'[4]2+'!$PO:$PP</definedName>
    <definedName name="м11">'[4]2+'!$AM:$AN</definedName>
    <definedName name="м110">'[4]2+'!$PS:$PT</definedName>
    <definedName name="м111">'[4]2+'!$PW:$PX</definedName>
    <definedName name="м112">'[4]2+'!$QA:$QB</definedName>
    <definedName name="м12">'[4]2+'!$AQ:$AR</definedName>
    <definedName name="м13">'[4]2+'!$AU:$AV</definedName>
    <definedName name="м14">'[4]2+'!$AY:$AZ</definedName>
    <definedName name="м15">'[4]2+'!$BC:$BD</definedName>
    <definedName name="м16">'[4]2+'!$BG:$BH</definedName>
    <definedName name="м17">'[4]2+'!$BK:$BL</definedName>
    <definedName name="м18">'[4]2+'!$BO:$BP</definedName>
    <definedName name="м19">'[4]2+'!$BS:$BT</definedName>
    <definedName name="м2">'[4]2+'!$C:$D</definedName>
    <definedName name="м20">'[4]2+'!$BW:$BX</definedName>
    <definedName name="м21">'[4]2+'!$CA:$CB</definedName>
    <definedName name="м22">'[4]2+'!$CE:$CF</definedName>
    <definedName name="м23">'[4]2+'!$CI:$CJ</definedName>
    <definedName name="м24">'[4]2+'!$CM:$CN</definedName>
    <definedName name="м25">'[4]2+'!$CQ:$CR</definedName>
    <definedName name="м26">'[4]2+'!$CU:$CV</definedName>
    <definedName name="м27">'[4]2+'!$CY:$CZ</definedName>
    <definedName name="м28">'[4]2+'!$DC:$DD</definedName>
    <definedName name="м29">'[4]2+'!$DG:$DH</definedName>
    <definedName name="м3">'[4]2+'!$G:$H</definedName>
    <definedName name="м30">'[4]2+'!$DK:$DL</definedName>
    <definedName name="м31">'[4]2+'!$DO:$DP</definedName>
    <definedName name="м32">'[4]2+'!$DS:$DT</definedName>
    <definedName name="м33">'[4]2+'!$DW:$DX</definedName>
    <definedName name="м34">'[4]2+'!$EA:$EB</definedName>
    <definedName name="м35">'[4]2+'!$EE:$EF</definedName>
    <definedName name="м36">'[4]2+'!$EI:$EJ</definedName>
    <definedName name="м37">'[4]2+'!$EM:$EN</definedName>
    <definedName name="м38">'[4]2+'!$EQ:$ER</definedName>
    <definedName name="м39">'[4]2+'!$EU:$EV</definedName>
    <definedName name="м4">'[4]2+'!$K:$L</definedName>
    <definedName name="м40">'[4]2+'!$EY:$EZ</definedName>
    <definedName name="м41">'[4]2+'!$FC:$FD</definedName>
    <definedName name="м42">'[4]2+'!$FG:$FH</definedName>
    <definedName name="м43">'[4]2+'!$FK:$FL</definedName>
    <definedName name="м44">'[4]2+'!$FO:$FP</definedName>
    <definedName name="м45">'[4]2+'!$FS:$FT</definedName>
    <definedName name="м46">'[4]2+'!$FW:$FX</definedName>
    <definedName name="м47">'[4]2+'!$GA:$GB</definedName>
    <definedName name="м48">'[4]2+'!$GE:$GF</definedName>
    <definedName name="м49">'[4]2+'!$GI:$GJ</definedName>
    <definedName name="м5">'[4]2+'!$O:$P</definedName>
    <definedName name="м50">'[4]2+'!$GM:$GN</definedName>
    <definedName name="м51">'[4]2+'!$GQ:$GR</definedName>
    <definedName name="м52">'[4]2+'!$GU:$GV</definedName>
    <definedName name="м53">'[4]2+'!$GY:$GZ</definedName>
    <definedName name="м54">'[4]2+'!$HC:$HD</definedName>
    <definedName name="м55">'[4]2+'!$HG:$HH</definedName>
    <definedName name="м56">'[4]2+'!$HK:$HL</definedName>
    <definedName name="м57">'[4]2+'!$HO:$HP</definedName>
    <definedName name="м58">'[4]2+'!$HS:$HT</definedName>
    <definedName name="м59">'[4]2+'!$HW:$HX</definedName>
    <definedName name="м6">'[4]2+'!$S:$T</definedName>
    <definedName name="м60">'[4]2+'!$IA:$IB</definedName>
    <definedName name="м61">'[4]2+'!$IE:$IF</definedName>
    <definedName name="м62">'[4]2+'!$II:$IJ</definedName>
    <definedName name="м63">'[4]2+'!$IM:$IN</definedName>
    <definedName name="м64">'[4]2+'!$IQ:$IR</definedName>
    <definedName name="м65">'[4]2+'!$IU:$IV</definedName>
    <definedName name="м66">'[4]2+'!$IY:$IZ</definedName>
    <definedName name="м67">'[4]2+'!$JC:$JD</definedName>
    <definedName name="м68">'[4]2+'!$JG:$JH</definedName>
    <definedName name="м69">'[4]2+'!$JK:$JL</definedName>
    <definedName name="м7">'[4]2+'!$W:$X</definedName>
    <definedName name="м70">'[4]2+'!$JO:$JP</definedName>
    <definedName name="м71">'[4]2+'!$JS:$JT</definedName>
    <definedName name="м72">'[4]2+'!$JW:$JX</definedName>
    <definedName name="м73">'[4]2+'!$KA:$KB</definedName>
    <definedName name="м74">'[4]2+'!$KE:$KF</definedName>
    <definedName name="м75">'[4]2+'!$KI:$KJ</definedName>
    <definedName name="м76">'[4]2+'!$KM:$KN</definedName>
    <definedName name="м77">'[4]2+'!$KQ:$KR</definedName>
    <definedName name="м78">'[4]2+'!$KU:$KV</definedName>
    <definedName name="м79">'[4]2+'!$KY:$KZ</definedName>
    <definedName name="м8">'[4]2+'!$AA:$AB</definedName>
    <definedName name="м80">'[4]2+'!$LC:$LD</definedName>
    <definedName name="м81">'[4]2+'!$LG:$LH</definedName>
    <definedName name="м82">'[4]2+'!$LK:$LL</definedName>
    <definedName name="м83">'[4]2+'!$LO:$LP</definedName>
    <definedName name="м84">'[4]2+'!$LS:$LT</definedName>
    <definedName name="м85">'[4]2+'!$LW:$LX</definedName>
    <definedName name="м86">'[4]2+'!$MA:$MB</definedName>
    <definedName name="м87">'[4]2+'!$ME:$MF</definedName>
    <definedName name="м88">'[4]2+'!$MI:$MJ</definedName>
    <definedName name="м89">'[4]2+'!$MM:$MN</definedName>
    <definedName name="м9">'[4]2+'!$AE:$AF</definedName>
    <definedName name="м90">'[4]2+'!$MQ:$MR</definedName>
    <definedName name="м91">'[4]2+'!$MU:$MV</definedName>
    <definedName name="м92">'[4]2+'!$MY:$MZ</definedName>
    <definedName name="м93">'[4]2+'!$NC:$ND</definedName>
    <definedName name="м94">'[4]2+'!$NG:$NH</definedName>
    <definedName name="м95">'[4]2+'!$NK:$NL</definedName>
    <definedName name="м96">'[4]2+'!$NO:$NP</definedName>
    <definedName name="м97">'[4]2+'!$NS:$NT</definedName>
    <definedName name="м98">'[4]2+'!$NW:$NX</definedName>
    <definedName name="м99">'[4]2+'!$OA:$OB</definedName>
    <definedName name="материальные_запасы_основные_средства" localSheetId="5">#REF!</definedName>
    <definedName name="материальные_запасы_основные_средства" localSheetId="2">#REF!</definedName>
    <definedName name="материальные_запасы_основные_средства" localSheetId="9">#REF!</definedName>
    <definedName name="материальные_запасы_основные_средства" localSheetId="7">#REF!</definedName>
    <definedName name="материальные_запасы_основные_средства">#REF!</definedName>
    <definedName name="мирир" localSheetId="5">#REF!</definedName>
    <definedName name="мирир" localSheetId="2">#REF!</definedName>
    <definedName name="мирир" localSheetId="9">#REF!</definedName>
    <definedName name="мирир" localSheetId="10">#REF!</definedName>
    <definedName name="мирир" localSheetId="7">#REF!</definedName>
    <definedName name="мирир">#REF!</definedName>
    <definedName name="мм0">'[4]0-2'!$B:$C</definedName>
    <definedName name="мм1">'[4]0-2'!$F:$G</definedName>
    <definedName name="мм10">'[4]0-2'!$AP:$AQ</definedName>
    <definedName name="мм11">'[4]0-2'!$AT:$AU</definedName>
    <definedName name="мм12">'[4]0-2'!$AX:$AY</definedName>
    <definedName name="мм13">'[4]0-2'!$BB:$BC</definedName>
    <definedName name="мм14">'[4]0-2'!$BF:$BG</definedName>
    <definedName name="мм15">'[4]0-2'!$BJ:$BK</definedName>
    <definedName name="мм16">'[4]0-2'!$BN:$BO</definedName>
    <definedName name="мм17">'[4]0-2'!$BR:$BS</definedName>
    <definedName name="мм18">'[4]0-2'!$BV:$BW</definedName>
    <definedName name="мм19">'[4]0-2'!$BZ:$CA</definedName>
    <definedName name="мм2">'[4]0-2'!$J:$K</definedName>
    <definedName name="мм20">'[4]0-2'!$CD:$CE</definedName>
    <definedName name="мм21">'[4]0-2'!$CH:$CI</definedName>
    <definedName name="мм22">'[4]0-2'!$CL:$CM</definedName>
    <definedName name="мм23">'[4]0-2'!$CP:$CQ</definedName>
    <definedName name="мм3">'[4]0-2'!$N:$O</definedName>
    <definedName name="мм4">'[4]0-2'!$R:$S</definedName>
    <definedName name="мм5">'[4]0-2'!$V:$W</definedName>
    <definedName name="мм6">'[4]0-2'!$Z:$AA</definedName>
    <definedName name="мм7">'[4]0-2'!$AD:$AE</definedName>
    <definedName name="мм8">'[4]0-2'!$AH:$AI</definedName>
    <definedName name="мм9">'[4]0-2'!$AL:$AM</definedName>
    <definedName name="МО" localSheetId="5">'[4]по годам'!#REF!</definedName>
    <definedName name="МО" localSheetId="2">'[4]по годам'!#REF!</definedName>
    <definedName name="МО" localSheetId="9">'[4]по годам'!#REF!</definedName>
    <definedName name="МО" localSheetId="7">'[4]по годам'!#REF!</definedName>
    <definedName name="МО">'[4]по годам'!#REF!</definedName>
    <definedName name="Нефтекамск">'[5]СВОД КП ПРОЕКТА книж'!$A$4:$DS$109</definedName>
    <definedName name="оплата_труда" localSheetId="5">#REF!</definedName>
    <definedName name="оплата_труда" localSheetId="2">#REF!</definedName>
    <definedName name="оплата_труда" localSheetId="9">#REF!</definedName>
    <definedName name="оплата_труда" localSheetId="7">#REF!</definedName>
    <definedName name="оплата_труда">#REF!</definedName>
    <definedName name="ппорь" localSheetId="5">#REF!</definedName>
    <definedName name="ппорь" localSheetId="2">#REF!</definedName>
    <definedName name="ппорь" localSheetId="8">#REF!</definedName>
    <definedName name="ппорь" localSheetId="9">#REF!</definedName>
    <definedName name="ппорь" localSheetId="14">#REF!</definedName>
    <definedName name="ппорь" localSheetId="6">#REF!</definedName>
    <definedName name="ппорь" localSheetId="3">#REF!</definedName>
    <definedName name="ппорь" localSheetId="4">#REF!</definedName>
    <definedName name="ппорь" localSheetId="11">#REF!</definedName>
    <definedName name="ппорь" localSheetId="10">#REF!</definedName>
    <definedName name="ппорь" localSheetId="12">#REF!</definedName>
    <definedName name="ппорь" localSheetId="0">#REF!</definedName>
    <definedName name="ппорь" localSheetId="13">#REF!</definedName>
    <definedName name="ппорь" localSheetId="7">#REF!</definedName>
    <definedName name="ппорь">#REF!</definedName>
    <definedName name="Пр.2" localSheetId="5">#REF!</definedName>
    <definedName name="Пр.2" localSheetId="2">#REF!</definedName>
    <definedName name="Пр.2" localSheetId="9">#REF!</definedName>
    <definedName name="Пр.2" localSheetId="7">#REF!</definedName>
    <definedName name="Пр.2">#REF!</definedName>
    <definedName name="пра" localSheetId="5">#REF!</definedName>
    <definedName name="пра" localSheetId="2">#REF!</definedName>
    <definedName name="пра" localSheetId="9">#REF!</definedName>
    <definedName name="пра" localSheetId="7">#REF!</definedName>
    <definedName name="пра">#REF!</definedName>
    <definedName name="пэт" localSheetId="5">#REF!</definedName>
    <definedName name="пэт" localSheetId="2">#REF!</definedName>
    <definedName name="пэт" localSheetId="9">#REF!</definedName>
    <definedName name="пэт" localSheetId="7">#REF!</definedName>
    <definedName name="пэт">#REF!</definedName>
    <definedName name="рд" localSheetId="5">#REF!</definedName>
    <definedName name="рд" localSheetId="2">#REF!</definedName>
    <definedName name="рд" localSheetId="9">#REF!</definedName>
    <definedName name="рд" localSheetId="7">#REF!</definedName>
    <definedName name="рд">#REF!</definedName>
    <definedName name="РОБЬ" localSheetId="5">#REF!</definedName>
    <definedName name="РОБЬ" localSheetId="2">#REF!</definedName>
    <definedName name="РОБЬ" localSheetId="9">#REF!</definedName>
    <definedName name="РОБЬ" localSheetId="7">#REF!</definedName>
    <definedName name="РОБЬ">#REF!</definedName>
    <definedName name="смп" localSheetId="5">#REF!</definedName>
    <definedName name="смп" localSheetId="2">#REF!</definedName>
    <definedName name="смп" localSheetId="8">#REF!</definedName>
    <definedName name="смп" localSheetId="9">#REF!</definedName>
    <definedName name="смп" localSheetId="14">#REF!</definedName>
    <definedName name="смп" localSheetId="6">#REF!</definedName>
    <definedName name="смп" localSheetId="3">#REF!</definedName>
    <definedName name="смп" localSheetId="4">#REF!</definedName>
    <definedName name="смп" localSheetId="11">#REF!</definedName>
    <definedName name="смп" localSheetId="10">#REF!</definedName>
    <definedName name="смп" localSheetId="12">#REF!</definedName>
    <definedName name="смп" localSheetId="0">#REF!</definedName>
    <definedName name="смп" localSheetId="13">#REF!</definedName>
    <definedName name="смп" localSheetId="7">#REF!</definedName>
    <definedName name="смп">#REF!</definedName>
    <definedName name="Список" localSheetId="5">#REF!</definedName>
    <definedName name="Список" localSheetId="2">#REF!</definedName>
    <definedName name="Список" localSheetId="9">#REF!</definedName>
    <definedName name="Список" localSheetId="7">#REF!</definedName>
    <definedName name="Список">#REF!</definedName>
    <definedName name="стер" localSheetId="5">#REF!</definedName>
    <definedName name="стер" localSheetId="2">#REF!</definedName>
    <definedName name="стер" localSheetId="9">#REF!</definedName>
    <definedName name="стер" localSheetId="7">#REF!</definedName>
    <definedName name="стер">#REF!</definedName>
    <definedName name="ттттт" localSheetId="5">#REF!</definedName>
    <definedName name="ттттт" localSheetId="2">#REF!</definedName>
    <definedName name="ттттт" localSheetId="9">#REF!</definedName>
    <definedName name="ттттт" localSheetId="7">#REF!</definedName>
    <definedName name="ттттт">#REF!</definedName>
    <definedName name="ФЗ">[2]Данные!$DC$3:$EF$3</definedName>
    <definedName name="Шт">[2]Данные!$AU$3:$BX$3</definedName>
    <definedName name="ЭКО" localSheetId="5">#REF!</definedName>
    <definedName name="ЭКО" localSheetId="2">#REF!</definedName>
    <definedName name="ЭКО" localSheetId="8">#REF!</definedName>
    <definedName name="ЭКО" localSheetId="9">#REF!</definedName>
    <definedName name="ЭКО" localSheetId="14">#REF!</definedName>
    <definedName name="ЭКО" localSheetId="6">#REF!</definedName>
    <definedName name="ЭКО" localSheetId="3">#REF!</definedName>
    <definedName name="ЭКО" localSheetId="4">#REF!</definedName>
    <definedName name="ЭКО" localSheetId="11">#REF!</definedName>
    <definedName name="ЭКО" localSheetId="10">#REF!</definedName>
    <definedName name="ЭКО" localSheetId="12">#REF!</definedName>
    <definedName name="ЭКО" localSheetId="0">#REF!</definedName>
    <definedName name="ЭКО" localSheetId="13">#REF!</definedName>
    <definedName name="ЭКО" localSheetId="7">#REF!</definedName>
    <definedName name="ЭКО">#REF!</definedName>
  </definedNames>
  <calcPr calcId="191029"/>
</workbook>
</file>

<file path=xl/calcChain.xml><?xml version="1.0" encoding="utf-8"?>
<calcChain xmlns="http://schemas.openxmlformats.org/spreadsheetml/2006/main">
  <c r="H9" i="17" l="1"/>
  <c r="F91" i="50" l="1"/>
  <c r="G91" i="50"/>
  <c r="H91" i="50"/>
  <c r="I91" i="50"/>
  <c r="J91" i="50"/>
  <c r="K91" i="50"/>
  <c r="L91" i="50"/>
  <c r="E91" i="50"/>
  <c r="D91" i="23"/>
  <c r="I9" i="50" l="1"/>
  <c r="D92" i="50" l="1"/>
  <c r="H39" i="50"/>
  <c r="H10" i="50" s="1"/>
  <c r="H8" i="50" s="1"/>
  <c r="L10" i="50"/>
  <c r="L8" i="50" s="1"/>
  <c r="K10" i="50"/>
  <c r="K8" i="50" s="1"/>
  <c r="I10" i="50"/>
  <c r="I8" i="50" s="1"/>
  <c r="E10" i="50"/>
  <c r="E8" i="50" s="1"/>
  <c r="D9" i="50"/>
  <c r="K9" i="17" l="1"/>
  <c r="K92" i="17"/>
  <c r="G10" i="50"/>
  <c r="G8" i="50" s="1"/>
  <c r="F10" i="50"/>
  <c r="F8" i="50" s="1"/>
  <c r="R20" i="49" l="1"/>
  <c r="Q20" i="49"/>
  <c r="P20" i="49"/>
  <c r="O20" i="49"/>
  <c r="N20" i="49"/>
  <c r="M20" i="49"/>
  <c r="L20" i="49"/>
  <c r="K20" i="49"/>
  <c r="J20" i="49"/>
  <c r="H20" i="49"/>
  <c r="G20" i="49"/>
  <c r="F20" i="49"/>
  <c r="E20" i="49"/>
  <c r="R19" i="49"/>
  <c r="Q19" i="49"/>
  <c r="M19" i="49"/>
  <c r="L19" i="49"/>
  <c r="K19" i="49"/>
  <c r="J19" i="49"/>
  <c r="I19" i="49"/>
  <c r="H19" i="49"/>
  <c r="G19" i="49"/>
  <c r="R18" i="49"/>
  <c r="Q18" i="49"/>
  <c r="N18" i="49"/>
  <c r="M18" i="49"/>
  <c r="L18" i="49"/>
  <c r="K18" i="49"/>
  <c r="J18" i="49"/>
  <c r="I18" i="49"/>
  <c r="H18" i="49"/>
  <c r="G18" i="49"/>
  <c r="F18" i="49"/>
  <c r="E18" i="49"/>
  <c r="N17" i="49"/>
  <c r="M17" i="49"/>
  <c r="L17" i="49"/>
  <c r="K17" i="49"/>
  <c r="J17" i="49"/>
  <c r="I17" i="49"/>
  <c r="H17" i="49"/>
  <c r="G17" i="49"/>
  <c r="F17" i="49"/>
  <c r="R16" i="49"/>
  <c r="Q16" i="49"/>
  <c r="P16" i="49"/>
  <c r="O16" i="49"/>
  <c r="N16" i="49"/>
  <c r="M16" i="49"/>
  <c r="K16" i="49"/>
  <c r="J16" i="49"/>
  <c r="I16" i="49"/>
  <c r="G16" i="49"/>
  <c r="F16" i="49"/>
  <c r="E16" i="49"/>
  <c r="R15" i="49"/>
  <c r="Q15" i="49"/>
  <c r="P15" i="49"/>
  <c r="O15" i="49"/>
  <c r="N15" i="49"/>
  <c r="M15" i="49"/>
  <c r="L15" i="49"/>
  <c r="K15" i="49"/>
  <c r="J15" i="49"/>
  <c r="H15" i="49"/>
  <c r="G15" i="49"/>
  <c r="F15" i="49"/>
  <c r="E15" i="49"/>
  <c r="R14" i="49"/>
  <c r="Q14" i="49"/>
  <c r="P14" i="49"/>
  <c r="O14" i="49"/>
  <c r="N14" i="49"/>
  <c r="M14" i="49"/>
  <c r="L14" i="49"/>
  <c r="K14" i="49"/>
  <c r="H14" i="49"/>
  <c r="G14" i="49"/>
  <c r="F14" i="49"/>
  <c r="E14" i="49"/>
  <c r="R13" i="49"/>
  <c r="Q13" i="49"/>
  <c r="P13" i="49"/>
  <c r="O13" i="49"/>
  <c r="N13" i="49"/>
  <c r="M13" i="49"/>
  <c r="L13" i="49"/>
  <c r="K13" i="49"/>
  <c r="J13" i="49"/>
  <c r="I13" i="49"/>
  <c r="H13" i="49"/>
  <c r="G13" i="49"/>
  <c r="F13" i="49"/>
  <c r="E13" i="49"/>
  <c r="R12" i="49"/>
  <c r="Q12" i="49"/>
  <c r="P12" i="49"/>
  <c r="O12" i="49"/>
  <c r="N12" i="49"/>
  <c r="M12" i="49"/>
  <c r="L12" i="49"/>
  <c r="K12" i="49"/>
  <c r="J12" i="49"/>
  <c r="H12" i="49"/>
  <c r="G12" i="49"/>
  <c r="F12" i="49"/>
  <c r="E12" i="49"/>
  <c r="R11" i="49"/>
  <c r="Q11" i="49"/>
  <c r="P11" i="49"/>
  <c r="O11" i="49"/>
  <c r="N11" i="49"/>
  <c r="M11" i="49"/>
  <c r="L11" i="49"/>
  <c r="K11" i="49"/>
  <c r="J11" i="49"/>
  <c r="H11" i="49"/>
  <c r="G11" i="49"/>
  <c r="F11" i="49"/>
  <c r="E11" i="49"/>
  <c r="R10" i="49"/>
  <c r="Q10" i="49"/>
  <c r="P10" i="49"/>
  <c r="O10" i="49"/>
  <c r="N10" i="49"/>
  <c r="M10" i="49"/>
  <c r="L10" i="49"/>
  <c r="K10" i="49"/>
  <c r="J10" i="49"/>
  <c r="H10" i="49"/>
  <c r="G10" i="49"/>
  <c r="F10" i="49"/>
  <c r="E10" i="49"/>
  <c r="N9" i="49"/>
  <c r="M9" i="49"/>
  <c r="L9" i="49"/>
  <c r="K9" i="49"/>
  <c r="J9" i="49"/>
  <c r="I9" i="49"/>
  <c r="F9" i="49"/>
  <c r="E9" i="49"/>
  <c r="Q8" i="49"/>
  <c r="P8" i="49"/>
  <c r="O8" i="49"/>
  <c r="N8" i="49"/>
  <c r="G8" i="49"/>
  <c r="F8" i="49"/>
  <c r="E8" i="49"/>
  <c r="Q21" i="49" l="1"/>
  <c r="Q23" i="49" s="1"/>
  <c r="D10" i="49"/>
  <c r="H21" i="49"/>
  <c r="H23" i="49" s="1"/>
  <c r="K21" i="49"/>
  <c r="K23" i="49" s="1"/>
  <c r="F21" i="49"/>
  <c r="F23" i="49" s="1"/>
  <c r="D13" i="49"/>
  <c r="D19" i="49"/>
  <c r="I21" i="49"/>
  <c r="I23" i="49" s="1"/>
  <c r="D14" i="49"/>
  <c r="D15" i="49"/>
  <c r="J21" i="49"/>
  <c r="J23" i="49" s="1"/>
  <c r="E21" i="49"/>
  <c r="E23" i="49" s="1"/>
  <c r="D16" i="49"/>
  <c r="G21" i="49"/>
  <c r="G23" i="49" s="1"/>
  <c r="O21" i="49"/>
  <c r="O23" i="49" s="1"/>
  <c r="D20" i="49"/>
  <c r="P21" i="49"/>
  <c r="P23" i="49" s="1"/>
  <c r="R21" i="49"/>
  <c r="R23" i="49" s="1"/>
  <c r="M21" i="49"/>
  <c r="M23" i="49" s="1"/>
  <c r="D12" i="49"/>
  <c r="D11" i="49"/>
  <c r="D18" i="49"/>
  <c r="L21" i="49"/>
  <c r="L23" i="49" s="1"/>
  <c r="D8" i="49"/>
  <c r="N21" i="49"/>
  <c r="N23" i="49" s="1"/>
  <c r="D22" i="49"/>
  <c r="D17" i="49"/>
  <c r="D9" i="49"/>
  <c r="D13" i="36"/>
  <c r="D14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2" i="36"/>
  <c r="D33" i="36"/>
  <c r="D34" i="36"/>
  <c r="D35" i="36"/>
  <c r="D36" i="36"/>
  <c r="D37" i="36"/>
  <c r="D38" i="36"/>
  <c r="D39" i="36"/>
  <c r="D40" i="36"/>
  <c r="D41" i="36"/>
  <c r="D42" i="36"/>
  <c r="D43" i="36"/>
  <c r="D44" i="36"/>
  <c r="D45" i="36"/>
  <c r="D46" i="36"/>
  <c r="D47" i="36"/>
  <c r="D48" i="36"/>
  <c r="D49" i="36"/>
  <c r="D50" i="36"/>
  <c r="D51" i="36"/>
  <c r="D52" i="36"/>
  <c r="D53" i="36"/>
  <c r="D54" i="36"/>
  <c r="D55" i="36"/>
  <c r="D56" i="36"/>
  <c r="D57" i="36"/>
  <c r="D58" i="36"/>
  <c r="D59" i="36"/>
  <c r="D60" i="36"/>
  <c r="D61" i="36"/>
  <c r="D62" i="36"/>
  <c r="D63" i="36"/>
  <c r="D64" i="36"/>
  <c r="D65" i="36"/>
  <c r="D66" i="36"/>
  <c r="D67" i="36"/>
  <c r="D68" i="36"/>
  <c r="D69" i="36"/>
  <c r="D70" i="36"/>
  <c r="D71" i="36"/>
  <c r="D72" i="36"/>
  <c r="D73" i="36"/>
  <c r="D74" i="36"/>
  <c r="D75" i="36"/>
  <c r="D76" i="36"/>
  <c r="D77" i="36"/>
  <c r="D78" i="36"/>
  <c r="D79" i="36"/>
  <c r="D80" i="36"/>
  <c r="D81" i="36"/>
  <c r="D82" i="36"/>
  <c r="D83" i="36"/>
  <c r="D84" i="36"/>
  <c r="D85" i="36"/>
  <c r="D86" i="36"/>
  <c r="D87" i="36"/>
  <c r="D88" i="36"/>
  <c r="D89" i="36"/>
  <c r="D90" i="36"/>
  <c r="D91" i="36"/>
  <c r="D92" i="36"/>
  <c r="D93" i="36"/>
  <c r="D94" i="36"/>
  <c r="D95" i="36"/>
  <c r="D96" i="36"/>
  <c r="D97" i="36"/>
  <c r="D98" i="36"/>
  <c r="D99" i="36"/>
  <c r="D100" i="36"/>
  <c r="D101" i="36"/>
  <c r="D102" i="36"/>
  <c r="D103" i="36"/>
  <c r="D104" i="36"/>
  <c r="D105" i="36"/>
  <c r="D106" i="36"/>
  <c r="D107" i="36"/>
  <c r="D108" i="36"/>
  <c r="D109" i="36"/>
  <c r="D110" i="36"/>
  <c r="D111" i="36"/>
  <c r="D112" i="36"/>
  <c r="D113" i="36"/>
  <c r="D114" i="36"/>
  <c r="D115" i="36"/>
  <c r="D116" i="36"/>
  <c r="D117" i="36"/>
  <c r="D118" i="36"/>
  <c r="D119" i="36"/>
  <c r="D120" i="36"/>
  <c r="D121" i="36"/>
  <c r="D122" i="36"/>
  <c r="D123" i="36"/>
  <c r="D124" i="36"/>
  <c r="D125" i="36"/>
  <c r="D126" i="36"/>
  <c r="D127" i="36"/>
  <c r="D128" i="36"/>
  <c r="D129" i="36"/>
  <c r="D130" i="36"/>
  <c r="D131" i="36"/>
  <c r="D132" i="36"/>
  <c r="D133" i="36"/>
  <c r="D134" i="36"/>
  <c r="D135" i="36"/>
  <c r="D136" i="36"/>
  <c r="D137" i="36"/>
  <c r="D138" i="36"/>
  <c r="D139" i="36"/>
  <c r="D140" i="36"/>
  <c r="D141" i="36"/>
  <c r="D142" i="36"/>
  <c r="D143" i="36"/>
  <c r="D144" i="36"/>
  <c r="D145" i="36"/>
  <c r="D146" i="36"/>
  <c r="D147" i="36"/>
  <c r="D148" i="36"/>
  <c r="D149" i="36"/>
  <c r="D150" i="36"/>
  <c r="D21" i="49" l="1"/>
  <c r="D23" i="49" s="1"/>
  <c r="F91" i="35" l="1"/>
  <c r="J10" i="35"/>
  <c r="J8" i="35" s="1"/>
  <c r="L91" i="35"/>
  <c r="L10" i="35" s="1"/>
  <c r="L8" i="35" s="1"/>
  <c r="M10" i="35"/>
  <c r="M8" i="35" s="1"/>
  <c r="O91" i="35"/>
  <c r="O10" i="35" s="1"/>
  <c r="O8" i="35" s="1"/>
  <c r="E92" i="35"/>
  <c r="H23" i="17"/>
  <c r="H33" i="17"/>
  <c r="H34" i="17"/>
  <c r="H37" i="17"/>
  <c r="H63" i="17"/>
  <c r="H64" i="17"/>
  <c r="H70" i="17"/>
  <c r="H71" i="17"/>
  <c r="H75" i="17"/>
  <c r="H76" i="17"/>
  <c r="H77" i="17"/>
  <c r="H78" i="17"/>
  <c r="H79" i="17"/>
  <c r="H80" i="17"/>
  <c r="H81" i="17"/>
  <c r="H89" i="17"/>
  <c r="H90" i="17"/>
  <c r="H93" i="17"/>
  <c r="H94" i="17"/>
  <c r="H95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30" i="17"/>
  <c r="H131" i="17"/>
  <c r="H132" i="17"/>
  <c r="H133" i="17"/>
  <c r="H134" i="17"/>
  <c r="H135" i="17"/>
  <c r="H136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Q138" i="35"/>
  <c r="N138" i="35"/>
  <c r="K138" i="35"/>
  <c r="H138" i="35"/>
  <c r="E138" i="35"/>
  <c r="D138" i="35" s="1"/>
  <c r="H138" i="17" s="1"/>
  <c r="Q137" i="35"/>
  <c r="N137" i="35"/>
  <c r="K137" i="35"/>
  <c r="H137" i="35"/>
  <c r="E137" i="35"/>
  <c r="D137" i="35" s="1"/>
  <c r="H137" i="17" s="1"/>
  <c r="H129" i="35"/>
  <c r="G129" i="35"/>
  <c r="E129" i="35"/>
  <c r="D129" i="35" s="1"/>
  <c r="H129" i="17" s="1"/>
  <c r="Q109" i="35"/>
  <c r="N109" i="35"/>
  <c r="K109" i="35"/>
  <c r="H109" i="35"/>
  <c r="G109" i="35"/>
  <c r="E109" i="35"/>
  <c r="Q108" i="35"/>
  <c r="N108" i="35"/>
  <c r="K108" i="35"/>
  <c r="H108" i="35"/>
  <c r="E108" i="35"/>
  <c r="D108" i="35" s="1"/>
  <c r="H108" i="17" s="1"/>
  <c r="Q107" i="35"/>
  <c r="N107" i="35"/>
  <c r="K107" i="35"/>
  <c r="E107" i="35"/>
  <c r="D107" i="35" s="1"/>
  <c r="H107" i="17" s="1"/>
  <c r="Q106" i="35"/>
  <c r="N106" i="35"/>
  <c r="K106" i="35"/>
  <c r="H106" i="35"/>
  <c r="G106" i="35"/>
  <c r="E106" i="35"/>
  <c r="Q105" i="35"/>
  <c r="N105" i="35"/>
  <c r="K105" i="35"/>
  <c r="H105" i="35"/>
  <c r="E105" i="35"/>
  <c r="D105" i="35"/>
  <c r="H105" i="17" s="1"/>
  <c r="Q104" i="35"/>
  <c r="N104" i="35"/>
  <c r="K104" i="35"/>
  <c r="H104" i="35"/>
  <c r="G104" i="35"/>
  <c r="E104" i="35"/>
  <c r="Q103" i="35"/>
  <c r="N103" i="35"/>
  <c r="K103" i="35"/>
  <c r="H103" i="35"/>
  <c r="E103" i="35"/>
  <c r="D103" i="35" s="1"/>
  <c r="H103" i="17" s="1"/>
  <c r="Q102" i="35"/>
  <c r="N102" i="35"/>
  <c r="K102" i="35"/>
  <c r="H102" i="35"/>
  <c r="G102" i="35"/>
  <c r="E102" i="35"/>
  <c r="Q101" i="35"/>
  <c r="N101" i="35"/>
  <c r="K101" i="35"/>
  <c r="H101" i="35"/>
  <c r="E101" i="35"/>
  <c r="D101" i="35" s="1"/>
  <c r="H101" i="17" s="1"/>
  <c r="Q100" i="35"/>
  <c r="N100" i="35"/>
  <c r="K100" i="35"/>
  <c r="H100" i="35"/>
  <c r="E100" i="35"/>
  <c r="D100" i="35" s="1"/>
  <c r="H100" i="17" s="1"/>
  <c r="Q99" i="35"/>
  <c r="N99" i="35"/>
  <c r="K99" i="35"/>
  <c r="H99" i="35"/>
  <c r="G99" i="35"/>
  <c r="D99" i="35" s="1"/>
  <c r="H99" i="17" s="1"/>
  <c r="E99" i="35"/>
  <c r="Q98" i="35"/>
  <c r="N98" i="35"/>
  <c r="K98" i="35"/>
  <c r="H98" i="35"/>
  <c r="E98" i="35"/>
  <c r="D98" i="35" s="1"/>
  <c r="H98" i="17" s="1"/>
  <c r="Q97" i="35"/>
  <c r="N97" i="35"/>
  <c r="K97" i="35"/>
  <c r="H97" i="35"/>
  <c r="E97" i="35"/>
  <c r="D97" i="35" s="1"/>
  <c r="H97" i="17" s="1"/>
  <c r="Q96" i="35"/>
  <c r="N96" i="35"/>
  <c r="K96" i="35"/>
  <c r="E96" i="35"/>
  <c r="D96" i="35" s="1"/>
  <c r="H96" i="17" s="1"/>
  <c r="N92" i="35"/>
  <c r="N91" i="35" s="1"/>
  <c r="K92" i="35"/>
  <c r="K91" i="35" s="1"/>
  <c r="Q88" i="35"/>
  <c r="N88" i="35"/>
  <c r="K88" i="35"/>
  <c r="H88" i="35"/>
  <c r="E88" i="35"/>
  <c r="D88" i="35" s="1"/>
  <c r="H88" i="17" s="1"/>
  <c r="Q87" i="35"/>
  <c r="G87" i="35"/>
  <c r="D87" i="35" s="1"/>
  <c r="H87" i="17" s="1"/>
  <c r="Q86" i="35"/>
  <c r="N86" i="35"/>
  <c r="K86" i="35"/>
  <c r="H86" i="35"/>
  <c r="E86" i="35"/>
  <c r="D86" i="35" s="1"/>
  <c r="H86" i="17" s="1"/>
  <c r="Q85" i="35"/>
  <c r="N85" i="35"/>
  <c r="K85" i="35"/>
  <c r="H85" i="35"/>
  <c r="E85" i="35"/>
  <c r="D85" i="35" s="1"/>
  <c r="H85" i="17" s="1"/>
  <c r="Q84" i="35"/>
  <c r="N84" i="35"/>
  <c r="K84" i="35"/>
  <c r="H84" i="35"/>
  <c r="E84" i="35"/>
  <c r="D84" i="35" s="1"/>
  <c r="H84" i="17" s="1"/>
  <c r="Q83" i="35"/>
  <c r="N83" i="35"/>
  <c r="K83" i="35"/>
  <c r="H83" i="35"/>
  <c r="E83" i="35"/>
  <c r="D83" i="35" s="1"/>
  <c r="H83" i="17" s="1"/>
  <c r="Q82" i="35"/>
  <c r="N82" i="35"/>
  <c r="K82" i="35"/>
  <c r="H82" i="35"/>
  <c r="G82" i="35"/>
  <c r="E82" i="35"/>
  <c r="Q74" i="35"/>
  <c r="N74" i="35"/>
  <c r="K74" i="35"/>
  <c r="H74" i="35"/>
  <c r="E74" i="35"/>
  <c r="D74" i="35" s="1"/>
  <c r="H74" i="17" s="1"/>
  <c r="Q73" i="35"/>
  <c r="N73" i="35"/>
  <c r="K73" i="35"/>
  <c r="H73" i="35"/>
  <c r="E73" i="35"/>
  <c r="D73" i="35" s="1"/>
  <c r="H73" i="17" s="1"/>
  <c r="Q72" i="35"/>
  <c r="N72" i="35"/>
  <c r="K72" i="35"/>
  <c r="H72" i="35"/>
  <c r="E72" i="35"/>
  <c r="D72" i="35" s="1"/>
  <c r="H72" i="17" s="1"/>
  <c r="Q69" i="35"/>
  <c r="G69" i="35"/>
  <c r="D69" i="35" s="1"/>
  <c r="H69" i="17" s="1"/>
  <c r="Q68" i="35"/>
  <c r="G68" i="35"/>
  <c r="D68" i="35" s="1"/>
  <c r="H68" i="17" s="1"/>
  <c r="Q67" i="35"/>
  <c r="G67" i="35"/>
  <c r="D67" i="35" s="1"/>
  <c r="H67" i="17" s="1"/>
  <c r="Q66" i="35"/>
  <c r="G66" i="35"/>
  <c r="D66" i="35" s="1"/>
  <c r="H66" i="17" s="1"/>
  <c r="Q65" i="35"/>
  <c r="G65" i="35"/>
  <c r="D65" i="35" s="1"/>
  <c r="H65" i="17" s="1"/>
  <c r="Q62" i="35"/>
  <c r="N62" i="35"/>
  <c r="K62" i="35"/>
  <c r="H62" i="35"/>
  <c r="G62" i="35"/>
  <c r="E62" i="35"/>
  <c r="Q61" i="35"/>
  <c r="N61" i="35"/>
  <c r="K61" i="35"/>
  <c r="H61" i="35"/>
  <c r="G61" i="35"/>
  <c r="E61" i="35"/>
  <c r="Q60" i="35"/>
  <c r="N60" i="35"/>
  <c r="K60" i="35"/>
  <c r="H60" i="35"/>
  <c r="G60" i="35"/>
  <c r="E60" i="35"/>
  <c r="Q59" i="35"/>
  <c r="N59" i="35"/>
  <c r="K59" i="35"/>
  <c r="H59" i="35"/>
  <c r="G59" i="35"/>
  <c r="E59" i="35"/>
  <c r="Q58" i="35"/>
  <c r="N58" i="35"/>
  <c r="K58" i="35"/>
  <c r="H58" i="35"/>
  <c r="G58" i="35"/>
  <c r="E58" i="35"/>
  <c r="Q57" i="35"/>
  <c r="N57" i="35"/>
  <c r="K57" i="35"/>
  <c r="H57" i="35"/>
  <c r="G57" i="35"/>
  <c r="E57" i="35"/>
  <c r="Q56" i="35"/>
  <c r="N56" i="35"/>
  <c r="K56" i="35"/>
  <c r="H56" i="35"/>
  <c r="G56" i="35"/>
  <c r="E56" i="35"/>
  <c r="Q55" i="35"/>
  <c r="N55" i="35"/>
  <c r="K55" i="35"/>
  <c r="H55" i="35"/>
  <c r="G55" i="35"/>
  <c r="E55" i="35"/>
  <c r="Q54" i="35"/>
  <c r="N54" i="35"/>
  <c r="K54" i="35"/>
  <c r="H54" i="35"/>
  <c r="G54" i="35"/>
  <c r="E54" i="35"/>
  <c r="Q53" i="35"/>
  <c r="N53" i="35"/>
  <c r="K53" i="35"/>
  <c r="H53" i="35"/>
  <c r="G53" i="35"/>
  <c r="E53" i="35"/>
  <c r="Q52" i="35"/>
  <c r="N52" i="35"/>
  <c r="K52" i="35"/>
  <c r="H52" i="35"/>
  <c r="G52" i="35"/>
  <c r="E52" i="35"/>
  <c r="Q51" i="35"/>
  <c r="N51" i="35"/>
  <c r="K51" i="35"/>
  <c r="G51" i="35"/>
  <c r="E51" i="35"/>
  <c r="Q50" i="35"/>
  <c r="N50" i="35"/>
  <c r="K50" i="35"/>
  <c r="H50" i="35"/>
  <c r="G50" i="35"/>
  <c r="E50" i="35"/>
  <c r="Q49" i="35"/>
  <c r="N49" i="35"/>
  <c r="K49" i="35"/>
  <c r="H49" i="35"/>
  <c r="G49" i="35"/>
  <c r="E49" i="35"/>
  <c r="Q48" i="35"/>
  <c r="N48" i="35"/>
  <c r="K48" i="35"/>
  <c r="H48" i="35"/>
  <c r="E48" i="35"/>
  <c r="D48" i="35" s="1"/>
  <c r="H48" i="17" s="1"/>
  <c r="Q47" i="35"/>
  <c r="N47" i="35"/>
  <c r="K47" i="35"/>
  <c r="H47" i="35"/>
  <c r="E47" i="35"/>
  <c r="D47" i="35" s="1"/>
  <c r="H47" i="17" s="1"/>
  <c r="Q46" i="35"/>
  <c r="N46" i="35"/>
  <c r="K46" i="35"/>
  <c r="H46" i="35"/>
  <c r="E46" i="35"/>
  <c r="D46" i="35" s="1"/>
  <c r="H46" i="17" s="1"/>
  <c r="Q45" i="35"/>
  <c r="N45" i="35"/>
  <c r="K45" i="35"/>
  <c r="H45" i="35"/>
  <c r="G45" i="35"/>
  <c r="E45" i="35"/>
  <c r="Q44" i="35"/>
  <c r="N44" i="35"/>
  <c r="K44" i="35"/>
  <c r="H44" i="35"/>
  <c r="G44" i="35"/>
  <c r="E44" i="35"/>
  <c r="Q43" i="35"/>
  <c r="N43" i="35"/>
  <c r="K43" i="35"/>
  <c r="H43" i="35"/>
  <c r="G43" i="35"/>
  <c r="E43" i="35"/>
  <c r="Q42" i="35"/>
  <c r="N42" i="35"/>
  <c r="K42" i="35"/>
  <c r="H42" i="35"/>
  <c r="G42" i="35"/>
  <c r="E42" i="35"/>
  <c r="Q41" i="35"/>
  <c r="N41" i="35"/>
  <c r="K41" i="35"/>
  <c r="H41" i="35"/>
  <c r="G41" i="35"/>
  <c r="E41" i="35"/>
  <c r="Q40" i="35"/>
  <c r="N40" i="35"/>
  <c r="K40" i="35"/>
  <c r="H40" i="35"/>
  <c r="G40" i="35"/>
  <c r="E40" i="35"/>
  <c r="Q39" i="35"/>
  <c r="N39" i="35"/>
  <c r="K39" i="35"/>
  <c r="G39" i="35"/>
  <c r="E39" i="35"/>
  <c r="Q38" i="35"/>
  <c r="N38" i="35"/>
  <c r="K38" i="35"/>
  <c r="G38" i="35"/>
  <c r="E38" i="35"/>
  <c r="Q36" i="35"/>
  <c r="N36" i="35"/>
  <c r="G36" i="35"/>
  <c r="D36" i="35" s="1"/>
  <c r="H36" i="17" s="1"/>
  <c r="Q35" i="35"/>
  <c r="N35" i="35"/>
  <c r="K35" i="35"/>
  <c r="H35" i="35"/>
  <c r="G35" i="35"/>
  <c r="E35" i="35"/>
  <c r="Q32" i="35"/>
  <c r="N32" i="35"/>
  <c r="K32" i="35"/>
  <c r="H32" i="35"/>
  <c r="E32" i="35"/>
  <c r="D32" i="35" s="1"/>
  <c r="H32" i="17" s="1"/>
  <c r="Q31" i="35"/>
  <c r="N31" i="35"/>
  <c r="K31" i="35"/>
  <c r="G31" i="35"/>
  <c r="E31" i="35"/>
  <c r="Q30" i="35"/>
  <c r="N30" i="35"/>
  <c r="K30" i="35"/>
  <c r="H30" i="35"/>
  <c r="G30" i="35"/>
  <c r="E30" i="35"/>
  <c r="Q29" i="35"/>
  <c r="N29" i="35"/>
  <c r="K29" i="35"/>
  <c r="H29" i="35"/>
  <c r="G29" i="35"/>
  <c r="D29" i="35" s="1"/>
  <c r="H29" i="17" s="1"/>
  <c r="E29" i="35"/>
  <c r="Q28" i="35"/>
  <c r="N28" i="35"/>
  <c r="K28" i="35"/>
  <c r="H28" i="35"/>
  <c r="E28" i="35"/>
  <c r="D28" i="35" s="1"/>
  <c r="H28" i="17" s="1"/>
  <c r="Q27" i="35"/>
  <c r="N27" i="35"/>
  <c r="K27" i="35"/>
  <c r="G27" i="35"/>
  <c r="E27" i="35"/>
  <c r="Q26" i="35"/>
  <c r="N26" i="35"/>
  <c r="K26" i="35"/>
  <c r="H26" i="35"/>
  <c r="G26" i="35"/>
  <c r="E26" i="35"/>
  <c r="Q25" i="35"/>
  <c r="N25" i="35"/>
  <c r="K25" i="35"/>
  <c r="H25" i="35"/>
  <c r="G25" i="35"/>
  <c r="E25" i="35"/>
  <c r="Q24" i="35"/>
  <c r="N24" i="35"/>
  <c r="K24" i="35"/>
  <c r="H24" i="35"/>
  <c r="G24" i="35"/>
  <c r="D24" i="35" s="1"/>
  <c r="H24" i="17" s="1"/>
  <c r="E24" i="35"/>
  <c r="Q22" i="35"/>
  <c r="N22" i="35"/>
  <c r="K22" i="35"/>
  <c r="H22" i="35"/>
  <c r="G22" i="35"/>
  <c r="E22" i="35"/>
  <c r="Q21" i="35"/>
  <c r="N21" i="35"/>
  <c r="K21" i="35"/>
  <c r="H21" i="35"/>
  <c r="E21" i="35"/>
  <c r="D21" i="35" s="1"/>
  <c r="H21" i="17" s="1"/>
  <c r="Q20" i="35"/>
  <c r="N20" i="35"/>
  <c r="K20" i="35"/>
  <c r="H20" i="35"/>
  <c r="E20" i="35"/>
  <c r="D20" i="35" s="1"/>
  <c r="H20" i="17" s="1"/>
  <c r="Q19" i="35"/>
  <c r="N19" i="35"/>
  <c r="K19" i="35"/>
  <c r="H19" i="35"/>
  <c r="E19" i="35"/>
  <c r="D19" i="35" s="1"/>
  <c r="H19" i="17" s="1"/>
  <c r="Q18" i="35"/>
  <c r="N18" i="35"/>
  <c r="K18" i="35"/>
  <c r="H18" i="35"/>
  <c r="G18" i="35"/>
  <c r="E18" i="35"/>
  <c r="Q17" i="35"/>
  <c r="N17" i="35"/>
  <c r="K17" i="35"/>
  <c r="H17" i="35"/>
  <c r="G17" i="35"/>
  <c r="E17" i="35"/>
  <c r="D17" i="35" s="1"/>
  <c r="H17" i="17" s="1"/>
  <c r="Q16" i="35"/>
  <c r="N16" i="35"/>
  <c r="K16" i="35"/>
  <c r="H16" i="35"/>
  <c r="G16" i="35"/>
  <c r="E16" i="35"/>
  <c r="Q15" i="35"/>
  <c r="N15" i="35"/>
  <c r="K15" i="35"/>
  <c r="H15" i="35"/>
  <c r="G15" i="35"/>
  <c r="E15" i="35"/>
  <c r="Q14" i="35"/>
  <c r="N14" i="35"/>
  <c r="K14" i="35"/>
  <c r="H14" i="35"/>
  <c r="G14" i="35"/>
  <c r="E14" i="35"/>
  <c r="Q13" i="35"/>
  <c r="N13" i="35"/>
  <c r="K13" i="35"/>
  <c r="G13" i="35"/>
  <c r="E13" i="35"/>
  <c r="Q12" i="35"/>
  <c r="N12" i="35"/>
  <c r="K12" i="35"/>
  <c r="H12" i="35"/>
  <c r="G12" i="35"/>
  <c r="E12" i="35"/>
  <c r="D12" i="35" s="1"/>
  <c r="H12" i="17" s="1"/>
  <c r="Q11" i="35"/>
  <c r="N11" i="35"/>
  <c r="K11" i="35"/>
  <c r="H11" i="35"/>
  <c r="E11" i="35"/>
  <c r="D11" i="35" s="1"/>
  <c r="H11" i="17" s="1"/>
  <c r="S10" i="35"/>
  <c r="S8" i="35" s="1"/>
  <c r="R10" i="35"/>
  <c r="R8" i="35" s="1"/>
  <c r="P10" i="35"/>
  <c r="P8" i="35" s="1"/>
  <c r="I10" i="35"/>
  <c r="I8" i="35" s="1"/>
  <c r="F10" i="35"/>
  <c r="F8" i="35" s="1"/>
  <c r="D56" i="35" l="1"/>
  <c r="H56" i="17" s="1"/>
  <c r="D22" i="35"/>
  <c r="H22" i="17" s="1"/>
  <c r="D49" i="35"/>
  <c r="H49" i="17" s="1"/>
  <c r="D38" i="35"/>
  <c r="H38" i="17" s="1"/>
  <c r="D51" i="35"/>
  <c r="H51" i="17" s="1"/>
  <c r="D40" i="35"/>
  <c r="H40" i="17" s="1"/>
  <c r="D58" i="35"/>
  <c r="H58" i="17" s="1"/>
  <c r="D62" i="35"/>
  <c r="H62" i="17" s="1"/>
  <c r="D16" i="35"/>
  <c r="H16" i="17" s="1"/>
  <c r="D27" i="35"/>
  <c r="H27" i="17" s="1"/>
  <c r="D57" i="35"/>
  <c r="H57" i="17" s="1"/>
  <c r="D42" i="35"/>
  <c r="H42" i="17" s="1"/>
  <c r="D102" i="35"/>
  <c r="H102" i="17" s="1"/>
  <c r="D106" i="35"/>
  <c r="H106" i="17" s="1"/>
  <c r="D14" i="35"/>
  <c r="H14" i="17" s="1"/>
  <c r="D41" i="35"/>
  <c r="H41" i="17" s="1"/>
  <c r="D45" i="35"/>
  <c r="H45" i="17" s="1"/>
  <c r="H10" i="35"/>
  <c r="H8" i="35" s="1"/>
  <c r="D18" i="35"/>
  <c r="H18" i="17" s="1"/>
  <c r="D26" i="35"/>
  <c r="H26" i="17" s="1"/>
  <c r="D35" i="35"/>
  <c r="H35" i="17" s="1"/>
  <c r="D43" i="35"/>
  <c r="H43" i="17" s="1"/>
  <c r="D50" i="35"/>
  <c r="H50" i="17" s="1"/>
  <c r="D54" i="35"/>
  <c r="H54" i="17" s="1"/>
  <c r="D109" i="35"/>
  <c r="H109" i="17" s="1"/>
  <c r="D53" i="35"/>
  <c r="H53" i="17" s="1"/>
  <c r="D104" i="35"/>
  <c r="H104" i="17" s="1"/>
  <c r="D31" i="35"/>
  <c r="H31" i="17" s="1"/>
  <c r="D44" i="35"/>
  <c r="H44" i="17" s="1"/>
  <c r="D55" i="35"/>
  <c r="H55" i="17" s="1"/>
  <c r="D60" i="35"/>
  <c r="H60" i="17" s="1"/>
  <c r="D15" i="35"/>
  <c r="H15" i="17" s="1"/>
  <c r="D52" i="35"/>
  <c r="H52" i="17" s="1"/>
  <c r="D25" i="35"/>
  <c r="H25" i="17" s="1"/>
  <c r="D30" i="35"/>
  <c r="H30" i="17" s="1"/>
  <c r="Q10" i="35"/>
  <c r="Q8" i="35" s="1"/>
  <c r="D61" i="35"/>
  <c r="H61" i="17" s="1"/>
  <c r="D13" i="35"/>
  <c r="H13" i="17" s="1"/>
  <c r="D39" i="35"/>
  <c r="H39" i="17" s="1"/>
  <c r="K10" i="35"/>
  <c r="K8" i="35" s="1"/>
  <c r="D59" i="35"/>
  <c r="H59" i="17" s="1"/>
  <c r="D82" i="35"/>
  <c r="H82" i="17" s="1"/>
  <c r="D92" i="35"/>
  <c r="D91" i="35" s="1"/>
  <c r="H91" i="17" s="1"/>
  <c r="E91" i="35"/>
  <c r="E10" i="35" s="1"/>
  <c r="E8" i="35" s="1"/>
  <c r="N10" i="35"/>
  <c r="N8" i="35" s="1"/>
  <c r="G10" i="35"/>
  <c r="G8" i="35" s="1"/>
  <c r="D10" i="35" l="1"/>
  <c r="D8" i="35" s="1"/>
  <c r="H92" i="17"/>
  <c r="D149" i="47" l="1"/>
  <c r="N150" i="17" s="1"/>
  <c r="D148" i="47"/>
  <c r="N149" i="17" s="1"/>
  <c r="D147" i="47"/>
  <c r="N148" i="17" s="1"/>
  <c r="D146" i="47"/>
  <c r="N147" i="17" s="1"/>
  <c r="D145" i="47"/>
  <c r="N146" i="17" s="1"/>
  <c r="D144" i="47"/>
  <c r="N145" i="17" s="1"/>
  <c r="D143" i="47"/>
  <c r="N144" i="17" s="1"/>
  <c r="D142" i="47"/>
  <c r="N143" i="17" s="1"/>
  <c r="D141" i="47"/>
  <c r="N142" i="17" s="1"/>
  <c r="D140" i="47"/>
  <c r="N141" i="17" s="1"/>
  <c r="D139" i="47"/>
  <c r="N140" i="17" s="1"/>
  <c r="D138" i="47"/>
  <c r="N139" i="17" s="1"/>
  <c r="D137" i="47"/>
  <c r="N138" i="17" s="1"/>
  <c r="D136" i="47"/>
  <c r="N137" i="17" s="1"/>
  <c r="D135" i="47"/>
  <c r="N136" i="17" s="1"/>
  <c r="D134" i="47"/>
  <c r="N135" i="17" s="1"/>
  <c r="D133" i="47"/>
  <c r="N134" i="17" s="1"/>
  <c r="D132" i="47"/>
  <c r="N133" i="17" s="1"/>
  <c r="D131" i="47"/>
  <c r="N132" i="17" s="1"/>
  <c r="D130" i="47"/>
  <c r="N131" i="17" s="1"/>
  <c r="D129" i="47"/>
  <c r="N130" i="17" s="1"/>
  <c r="D128" i="47"/>
  <c r="N129" i="17" s="1"/>
  <c r="D127" i="47"/>
  <c r="N128" i="17" s="1"/>
  <c r="D126" i="47"/>
  <c r="N127" i="17" s="1"/>
  <c r="D125" i="47"/>
  <c r="N126" i="17" s="1"/>
  <c r="D124" i="47"/>
  <c r="N125" i="17" s="1"/>
  <c r="D123" i="47"/>
  <c r="D122" i="47"/>
  <c r="N123" i="17" s="1"/>
  <c r="D121" i="47"/>
  <c r="N122" i="17" s="1"/>
  <c r="D120" i="47"/>
  <c r="N121" i="17" s="1"/>
  <c r="D119" i="47"/>
  <c r="N120" i="17" s="1"/>
  <c r="D118" i="47"/>
  <c r="N119" i="17" s="1"/>
  <c r="D117" i="47"/>
  <c r="N118" i="17" s="1"/>
  <c r="D116" i="47"/>
  <c r="N117" i="17" s="1"/>
  <c r="D115" i="47"/>
  <c r="N116" i="17" s="1"/>
  <c r="D114" i="47"/>
  <c r="N115" i="17" s="1"/>
  <c r="D113" i="47"/>
  <c r="N114" i="17" s="1"/>
  <c r="D112" i="47"/>
  <c r="N113" i="17" s="1"/>
  <c r="D111" i="47"/>
  <c r="N112" i="17" s="1"/>
  <c r="D110" i="47"/>
  <c r="N111" i="17" s="1"/>
  <c r="D109" i="47"/>
  <c r="N110" i="17" s="1"/>
  <c r="D108" i="47"/>
  <c r="N109" i="17" s="1"/>
  <c r="D107" i="47"/>
  <c r="N108" i="17" s="1"/>
  <c r="D106" i="47"/>
  <c r="N107" i="17" s="1"/>
  <c r="D105" i="47"/>
  <c r="N106" i="17" s="1"/>
  <c r="D104" i="47"/>
  <c r="N105" i="17" s="1"/>
  <c r="D103" i="47"/>
  <c r="N104" i="17" s="1"/>
  <c r="D102" i="47"/>
  <c r="N103" i="17" s="1"/>
  <c r="D101" i="47"/>
  <c r="N102" i="17" s="1"/>
  <c r="D100" i="47"/>
  <c r="N101" i="17" s="1"/>
  <c r="D99" i="47"/>
  <c r="N100" i="17" s="1"/>
  <c r="D98" i="47"/>
  <c r="N99" i="17" s="1"/>
  <c r="D97" i="47"/>
  <c r="N98" i="17" s="1"/>
  <c r="D96" i="47"/>
  <c r="N97" i="17" s="1"/>
  <c r="D95" i="47"/>
  <c r="N96" i="17" s="1"/>
  <c r="D94" i="47"/>
  <c r="N95" i="17" s="1"/>
  <c r="D93" i="47"/>
  <c r="N94" i="17" s="1"/>
  <c r="D92" i="47"/>
  <c r="N93" i="17" s="1"/>
  <c r="D91" i="47"/>
  <c r="D90" i="47"/>
  <c r="N91" i="17" s="1"/>
  <c r="D89" i="47"/>
  <c r="N90" i="17" s="1"/>
  <c r="D88" i="47"/>
  <c r="N89" i="17" s="1"/>
  <c r="D87" i="47"/>
  <c r="N88" i="17" s="1"/>
  <c r="D86" i="47"/>
  <c r="N87" i="17" s="1"/>
  <c r="D85" i="47"/>
  <c r="N86" i="17" s="1"/>
  <c r="D84" i="47"/>
  <c r="N85" i="17" s="1"/>
  <c r="D83" i="47"/>
  <c r="N84" i="17" s="1"/>
  <c r="D82" i="47"/>
  <c r="D81" i="47"/>
  <c r="N82" i="17" s="1"/>
  <c r="D80" i="47"/>
  <c r="N81" i="17" s="1"/>
  <c r="D79" i="47"/>
  <c r="N80" i="17" s="1"/>
  <c r="D78" i="47"/>
  <c r="N79" i="17" s="1"/>
  <c r="D77" i="47"/>
  <c r="N78" i="17" s="1"/>
  <c r="D76" i="47"/>
  <c r="N77" i="17" s="1"/>
  <c r="D75" i="47"/>
  <c r="N76" i="17" s="1"/>
  <c r="D74" i="47"/>
  <c r="N75" i="17" s="1"/>
  <c r="D73" i="47"/>
  <c r="N74" i="17" s="1"/>
  <c r="D72" i="47"/>
  <c r="N73" i="17" s="1"/>
  <c r="D71" i="47"/>
  <c r="N72" i="17" s="1"/>
  <c r="D70" i="47"/>
  <c r="N71" i="17" s="1"/>
  <c r="D69" i="47"/>
  <c r="N70" i="17" s="1"/>
  <c r="D68" i="47"/>
  <c r="N69" i="17" s="1"/>
  <c r="D67" i="47"/>
  <c r="N68" i="17" s="1"/>
  <c r="D66" i="47"/>
  <c r="N67" i="17" s="1"/>
  <c r="D65" i="47"/>
  <c r="N66" i="17" s="1"/>
  <c r="D64" i="47"/>
  <c r="N65" i="17" s="1"/>
  <c r="D63" i="47"/>
  <c r="N64" i="17" s="1"/>
  <c r="D62" i="47"/>
  <c r="N63" i="17" s="1"/>
  <c r="D61" i="47"/>
  <c r="N62" i="17" s="1"/>
  <c r="D60" i="47"/>
  <c r="N61" i="17" s="1"/>
  <c r="D59" i="47"/>
  <c r="N60" i="17" s="1"/>
  <c r="D58" i="47"/>
  <c r="N59" i="17" s="1"/>
  <c r="D57" i="47"/>
  <c r="N58" i="17" s="1"/>
  <c r="D56" i="47"/>
  <c r="N57" i="17" s="1"/>
  <c r="D55" i="47"/>
  <c r="N56" i="17" s="1"/>
  <c r="D54" i="47"/>
  <c r="N55" i="17" s="1"/>
  <c r="D53" i="47"/>
  <c r="N54" i="17" s="1"/>
  <c r="D52" i="47"/>
  <c r="N53" i="17" s="1"/>
  <c r="D51" i="47"/>
  <c r="N52" i="17" s="1"/>
  <c r="D50" i="47"/>
  <c r="N51" i="17" s="1"/>
  <c r="D49" i="47"/>
  <c r="N50" i="17" s="1"/>
  <c r="D48" i="47"/>
  <c r="N49" i="17" s="1"/>
  <c r="D47" i="47"/>
  <c r="N48" i="17" s="1"/>
  <c r="D46" i="47"/>
  <c r="N47" i="17" s="1"/>
  <c r="D45" i="47"/>
  <c r="N46" i="17" s="1"/>
  <c r="D44" i="47"/>
  <c r="N45" i="17" s="1"/>
  <c r="D43" i="47"/>
  <c r="N44" i="17" s="1"/>
  <c r="D42" i="47"/>
  <c r="N43" i="17" s="1"/>
  <c r="D41" i="47"/>
  <c r="N42" i="17" s="1"/>
  <c r="D40" i="47"/>
  <c r="N41" i="17" s="1"/>
  <c r="D39" i="47"/>
  <c r="N40" i="17" s="1"/>
  <c r="D38" i="47"/>
  <c r="N39" i="17" s="1"/>
  <c r="D37" i="47"/>
  <c r="N38" i="17" s="1"/>
  <c r="D36" i="47"/>
  <c r="N37" i="17" s="1"/>
  <c r="D35" i="47"/>
  <c r="N36" i="17" s="1"/>
  <c r="D34" i="47"/>
  <c r="D33" i="47"/>
  <c r="N34" i="17" s="1"/>
  <c r="D32" i="47"/>
  <c r="N33" i="17" s="1"/>
  <c r="D31" i="47"/>
  <c r="N32" i="17" s="1"/>
  <c r="D30" i="47"/>
  <c r="N31" i="17" s="1"/>
  <c r="D29" i="47"/>
  <c r="N30" i="17" s="1"/>
  <c r="D28" i="47"/>
  <c r="N29" i="17" s="1"/>
  <c r="D27" i="47"/>
  <c r="N28" i="17" s="1"/>
  <c r="D26" i="47"/>
  <c r="N27" i="17" s="1"/>
  <c r="D25" i="47"/>
  <c r="N26" i="17" s="1"/>
  <c r="D24" i="47"/>
  <c r="N25" i="17" s="1"/>
  <c r="D23" i="47"/>
  <c r="N24" i="17" s="1"/>
  <c r="D22" i="47"/>
  <c r="N23" i="17" s="1"/>
  <c r="D21" i="47"/>
  <c r="N22" i="17" s="1"/>
  <c r="D20" i="47"/>
  <c r="N21" i="17" s="1"/>
  <c r="D19" i="47"/>
  <c r="N20" i="17" s="1"/>
  <c r="D18" i="47"/>
  <c r="N19" i="17" s="1"/>
  <c r="D17" i="47"/>
  <c r="N18" i="17" s="1"/>
  <c r="D16" i="47"/>
  <c r="N17" i="17" s="1"/>
  <c r="D15" i="47"/>
  <c r="N16" i="17" s="1"/>
  <c r="D14" i="47"/>
  <c r="N15" i="17" s="1"/>
  <c r="D13" i="47"/>
  <c r="N14" i="17" s="1"/>
  <c r="D12" i="47"/>
  <c r="N13" i="17" s="1"/>
  <c r="D11" i="47"/>
  <c r="N12" i="17" s="1"/>
  <c r="D8" i="47"/>
  <c r="N9" i="17" s="1"/>
  <c r="N124" i="17"/>
  <c r="N92" i="17"/>
  <c r="N83" i="17"/>
  <c r="N35" i="17"/>
  <c r="D10" i="47"/>
  <c r="N11" i="17" s="1"/>
  <c r="F9" i="47"/>
  <c r="F7" i="47" s="1"/>
  <c r="E9" i="47"/>
  <c r="E7" i="47" s="1"/>
  <c r="D9" i="47" l="1"/>
  <c r="D7" i="47" s="1"/>
  <c r="D12" i="34" l="1"/>
  <c r="D13" i="34"/>
  <c r="D14" i="34"/>
  <c r="D15" i="34"/>
  <c r="D16" i="34"/>
  <c r="D17" i="34"/>
  <c r="D18" i="34"/>
  <c r="D19" i="34"/>
  <c r="D20" i="34"/>
  <c r="D21" i="34"/>
  <c r="D22" i="34"/>
  <c r="D23" i="34"/>
  <c r="D24" i="34"/>
  <c r="D25" i="34"/>
  <c r="D26" i="34"/>
  <c r="D27" i="34"/>
  <c r="D28" i="34"/>
  <c r="D29" i="34"/>
  <c r="D30" i="34"/>
  <c r="D31" i="34"/>
  <c r="D32" i="34"/>
  <c r="D33" i="34"/>
  <c r="D34" i="34"/>
  <c r="D35" i="34"/>
  <c r="D36" i="34"/>
  <c r="D37" i="34"/>
  <c r="D38" i="34"/>
  <c r="D39" i="34"/>
  <c r="D40" i="34"/>
  <c r="D41" i="34"/>
  <c r="D42" i="34"/>
  <c r="D43" i="34"/>
  <c r="D44" i="34"/>
  <c r="D45" i="34"/>
  <c r="D46" i="34"/>
  <c r="D47" i="34"/>
  <c r="D48" i="34"/>
  <c r="D49" i="34"/>
  <c r="D50" i="34"/>
  <c r="D51" i="34"/>
  <c r="D52" i="34"/>
  <c r="D53" i="34"/>
  <c r="D54" i="34"/>
  <c r="D55" i="34"/>
  <c r="D56" i="34"/>
  <c r="D57" i="34"/>
  <c r="D58" i="34"/>
  <c r="D59" i="34"/>
  <c r="D60" i="34"/>
  <c r="D61" i="34"/>
  <c r="D62" i="34"/>
  <c r="D63" i="34"/>
  <c r="D64" i="34"/>
  <c r="D65" i="34"/>
  <c r="D66" i="34"/>
  <c r="D67" i="34"/>
  <c r="D68" i="34"/>
  <c r="D69" i="34"/>
  <c r="D70" i="34"/>
  <c r="D71" i="34"/>
  <c r="D72" i="34"/>
  <c r="D73" i="34"/>
  <c r="D74" i="34"/>
  <c r="D75" i="34"/>
  <c r="D76" i="34"/>
  <c r="D77" i="34"/>
  <c r="D78" i="34"/>
  <c r="D79" i="34"/>
  <c r="D80" i="34"/>
  <c r="D81" i="34"/>
  <c r="D82" i="34"/>
  <c r="D83" i="34"/>
  <c r="D84" i="34"/>
  <c r="D85" i="34"/>
  <c r="D86" i="34"/>
  <c r="D87" i="34"/>
  <c r="D88" i="34"/>
  <c r="D89" i="34"/>
  <c r="D90" i="34"/>
  <c r="D91" i="34"/>
  <c r="D92" i="34"/>
  <c r="D93" i="34"/>
  <c r="D94" i="34"/>
  <c r="D95" i="34"/>
  <c r="D96" i="34"/>
  <c r="D97" i="34"/>
  <c r="D98" i="34"/>
  <c r="D99" i="34"/>
  <c r="D100" i="34"/>
  <c r="D101" i="34"/>
  <c r="D102" i="34"/>
  <c r="D103" i="34"/>
  <c r="D104" i="34"/>
  <c r="D105" i="34"/>
  <c r="D106" i="34"/>
  <c r="D107" i="34"/>
  <c r="D108" i="34"/>
  <c r="D109" i="34"/>
  <c r="D110" i="34"/>
  <c r="D111" i="34"/>
  <c r="D112" i="34"/>
  <c r="D113" i="34"/>
  <c r="D114" i="34"/>
  <c r="D115" i="34"/>
  <c r="D116" i="34"/>
  <c r="D117" i="34"/>
  <c r="D118" i="34"/>
  <c r="D119" i="34"/>
  <c r="D120" i="34"/>
  <c r="D121" i="34"/>
  <c r="D122" i="34"/>
  <c r="D123" i="34"/>
  <c r="D124" i="34"/>
  <c r="D125" i="34"/>
  <c r="D126" i="34"/>
  <c r="D127" i="34"/>
  <c r="D128" i="34"/>
  <c r="D129" i="34"/>
  <c r="D130" i="34"/>
  <c r="D131" i="34"/>
  <c r="D132" i="34"/>
  <c r="D133" i="34"/>
  <c r="D134" i="34"/>
  <c r="D135" i="34"/>
  <c r="D136" i="34"/>
  <c r="D137" i="34"/>
  <c r="D138" i="34"/>
  <c r="D139" i="34"/>
  <c r="D140" i="34"/>
  <c r="D141" i="34"/>
  <c r="D142" i="34"/>
  <c r="D143" i="34"/>
  <c r="D144" i="34"/>
  <c r="D145" i="34"/>
  <c r="D146" i="34"/>
  <c r="D147" i="34"/>
  <c r="D148" i="34"/>
  <c r="D149" i="34"/>
  <c r="R150" i="17" l="1"/>
  <c r="M154" i="31"/>
  <c r="D154" i="31"/>
  <c r="G14" i="31"/>
  <c r="G12" i="31" s="1"/>
  <c r="L14" i="31"/>
  <c r="L12" i="31" s="1"/>
  <c r="D9" i="36" l="1"/>
  <c r="O107" i="17"/>
  <c r="S13" i="39" l="1"/>
  <c r="S14" i="39"/>
  <c r="S15" i="39"/>
  <c r="S16" i="39"/>
  <c r="S17" i="39"/>
  <c r="S18" i="39"/>
  <c r="S19" i="39"/>
  <c r="S20" i="39"/>
  <c r="S21" i="39"/>
  <c r="S22" i="39"/>
  <c r="S23" i="39"/>
  <c r="S24" i="39"/>
  <c r="S25" i="39"/>
  <c r="S26" i="39"/>
  <c r="S27" i="39"/>
  <c r="S28" i="39"/>
  <c r="S29" i="39"/>
  <c r="S30" i="39"/>
  <c r="S31" i="39"/>
  <c r="S32" i="39"/>
  <c r="S33" i="39"/>
  <c r="S34" i="39"/>
  <c r="S35" i="39"/>
  <c r="S36" i="39"/>
  <c r="S37" i="39"/>
  <c r="S38" i="39"/>
  <c r="S39" i="39"/>
  <c r="S40" i="39"/>
  <c r="S41" i="39"/>
  <c r="S42" i="39"/>
  <c r="S43" i="39"/>
  <c r="S44" i="39"/>
  <c r="S45" i="39"/>
  <c r="S46" i="39"/>
  <c r="S47" i="39"/>
  <c r="S48" i="39"/>
  <c r="S49" i="39"/>
  <c r="S50" i="39"/>
  <c r="S51" i="39"/>
  <c r="S52" i="39"/>
  <c r="S53" i="39"/>
  <c r="S54" i="39"/>
  <c r="S55" i="39"/>
  <c r="S56" i="39"/>
  <c r="S57" i="39"/>
  <c r="S58" i="39"/>
  <c r="S59" i="39"/>
  <c r="S60" i="39"/>
  <c r="S61" i="39"/>
  <c r="S62" i="39"/>
  <c r="S63" i="39"/>
  <c r="S64" i="39"/>
  <c r="S65" i="39"/>
  <c r="S66" i="39"/>
  <c r="S67" i="39"/>
  <c r="S68" i="39"/>
  <c r="S69" i="39"/>
  <c r="S70" i="39"/>
  <c r="S71" i="39"/>
  <c r="S72" i="39"/>
  <c r="S73" i="39"/>
  <c r="S74" i="39"/>
  <c r="S75" i="39"/>
  <c r="S76" i="39"/>
  <c r="S77" i="39"/>
  <c r="S78" i="39"/>
  <c r="S79" i="39"/>
  <c r="S80" i="39"/>
  <c r="S81" i="39"/>
  <c r="S82" i="39"/>
  <c r="S83" i="39"/>
  <c r="S84" i="39"/>
  <c r="S85" i="39"/>
  <c r="S86" i="39"/>
  <c r="S87" i="39"/>
  <c r="S88" i="39"/>
  <c r="S89" i="39"/>
  <c r="S90" i="39"/>
  <c r="S91" i="39"/>
  <c r="S92" i="39"/>
  <c r="S93" i="39"/>
  <c r="S94" i="39"/>
  <c r="S95" i="39"/>
  <c r="S96" i="39"/>
  <c r="S97" i="39"/>
  <c r="S98" i="39"/>
  <c r="S99" i="39"/>
  <c r="S100" i="39"/>
  <c r="S101" i="39"/>
  <c r="S102" i="39"/>
  <c r="S103" i="39"/>
  <c r="S104" i="39"/>
  <c r="S105" i="39"/>
  <c r="S106" i="39"/>
  <c r="S107" i="39"/>
  <c r="S108" i="39"/>
  <c r="S109" i="39"/>
  <c r="S110" i="39"/>
  <c r="S111" i="39"/>
  <c r="S112" i="39"/>
  <c r="S113" i="39"/>
  <c r="S114" i="39"/>
  <c r="S115" i="39"/>
  <c r="S116" i="39"/>
  <c r="S117" i="39"/>
  <c r="S118" i="39"/>
  <c r="S119" i="39"/>
  <c r="S120" i="39"/>
  <c r="S121" i="39"/>
  <c r="S122" i="39"/>
  <c r="S123" i="39"/>
  <c r="S124" i="39"/>
  <c r="S125" i="39"/>
  <c r="S126" i="39"/>
  <c r="S127" i="39"/>
  <c r="S128" i="39"/>
  <c r="S129" i="39"/>
  <c r="S130" i="39"/>
  <c r="S131" i="39"/>
  <c r="S132" i="39"/>
  <c r="S133" i="39"/>
  <c r="S134" i="39"/>
  <c r="S135" i="39"/>
  <c r="S136" i="39"/>
  <c r="S137" i="39"/>
  <c r="S138" i="39"/>
  <c r="S139" i="39"/>
  <c r="S140" i="39"/>
  <c r="S141" i="39"/>
  <c r="S142" i="39"/>
  <c r="S143" i="39"/>
  <c r="S144" i="39"/>
  <c r="S145" i="39"/>
  <c r="S146" i="39"/>
  <c r="S147" i="39"/>
  <c r="S148" i="39"/>
  <c r="S149" i="39"/>
  <c r="S150" i="39"/>
  <c r="E10" i="34" l="1"/>
  <c r="E8" i="34" s="1"/>
  <c r="D9" i="25" l="1"/>
  <c r="E10" i="29" l="1"/>
  <c r="E8" i="29" s="1"/>
  <c r="O13" i="17" l="1"/>
  <c r="D97" i="25" l="1"/>
  <c r="D12" i="25" l="1"/>
  <c r="D13" i="25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56" i="25"/>
  <c r="D57" i="25"/>
  <c r="D58" i="25"/>
  <c r="D59" i="25"/>
  <c r="D60" i="25"/>
  <c r="D61" i="25"/>
  <c r="D62" i="25"/>
  <c r="D63" i="25"/>
  <c r="D64" i="25"/>
  <c r="D65" i="25"/>
  <c r="D66" i="25"/>
  <c r="D67" i="25"/>
  <c r="D68" i="25"/>
  <c r="D69" i="25"/>
  <c r="D70" i="25"/>
  <c r="D71" i="25"/>
  <c r="D72" i="25"/>
  <c r="D73" i="25"/>
  <c r="D74" i="25"/>
  <c r="D75" i="25"/>
  <c r="D76" i="25"/>
  <c r="D77" i="25"/>
  <c r="D78" i="25"/>
  <c r="D79" i="25"/>
  <c r="D80" i="25"/>
  <c r="D81" i="25"/>
  <c r="D82" i="25"/>
  <c r="D83" i="25"/>
  <c r="D84" i="25"/>
  <c r="D85" i="25"/>
  <c r="D86" i="25"/>
  <c r="D87" i="25"/>
  <c r="D88" i="25"/>
  <c r="D89" i="25"/>
  <c r="D90" i="25"/>
  <c r="D91" i="25"/>
  <c r="D92" i="25"/>
  <c r="D93" i="25"/>
  <c r="D94" i="25"/>
  <c r="D95" i="25"/>
  <c r="D96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112" i="25"/>
  <c r="D113" i="25"/>
  <c r="D114" i="25"/>
  <c r="D115" i="25"/>
  <c r="D116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D139" i="25"/>
  <c r="D140" i="25"/>
  <c r="D141" i="25"/>
  <c r="D142" i="25"/>
  <c r="D143" i="25"/>
  <c r="D144" i="25"/>
  <c r="D145" i="25"/>
  <c r="D146" i="25"/>
  <c r="D147" i="25"/>
  <c r="D148" i="25"/>
  <c r="D149" i="25"/>
  <c r="D11" i="25"/>
  <c r="N10" i="25" l="1"/>
  <c r="N8" i="25" s="1"/>
  <c r="D10" i="25" l="1"/>
  <c r="D8" i="25" s="1"/>
  <c r="M9" i="17" l="1"/>
  <c r="D129" i="28" l="1"/>
  <c r="D130" i="28"/>
  <c r="D131" i="28"/>
  <c r="D132" i="28"/>
  <c r="D133" i="28"/>
  <c r="D134" i="28"/>
  <c r="F10" i="29" l="1"/>
  <c r="F8" i="29" s="1"/>
  <c r="G10" i="29"/>
  <c r="G8" i="29" s="1"/>
  <c r="N10" i="17" l="1"/>
  <c r="N8" i="17" s="1"/>
  <c r="F10" i="34" l="1"/>
  <c r="F8" i="34" s="1"/>
  <c r="G10" i="34"/>
  <c r="G8" i="34" s="1"/>
  <c r="H10" i="34"/>
  <c r="H8" i="34" s="1"/>
  <c r="I10" i="34"/>
  <c r="I8" i="34" s="1"/>
  <c r="J10" i="34"/>
  <c r="J8" i="34" s="1"/>
  <c r="K10" i="34"/>
  <c r="K8" i="34" s="1"/>
  <c r="D149" i="17" l="1"/>
  <c r="E149" i="17"/>
  <c r="G149" i="17"/>
  <c r="I149" i="17"/>
  <c r="J149" i="17"/>
  <c r="L149" i="17"/>
  <c r="M149" i="17"/>
  <c r="O149" i="17"/>
  <c r="P149" i="17"/>
  <c r="Q149" i="17"/>
  <c r="J153" i="31" l="1"/>
  <c r="I153" i="31"/>
  <c r="H153" i="31"/>
  <c r="E153" i="31"/>
  <c r="D153" i="31"/>
  <c r="D11" i="34" l="1"/>
  <c r="D10" i="34" l="1"/>
  <c r="D8" i="34" s="1"/>
  <c r="D9" i="22"/>
  <c r="D148" i="22"/>
  <c r="D147" i="22"/>
  <c r="D146" i="22"/>
  <c r="D145" i="22"/>
  <c r="D144" i="22"/>
  <c r="D143" i="22"/>
  <c r="D142" i="22"/>
  <c r="D141" i="22"/>
  <c r="D140" i="22"/>
  <c r="D139" i="22"/>
  <c r="D138" i="22"/>
  <c r="D137" i="22"/>
  <c r="D136" i="22"/>
  <c r="D135" i="22"/>
  <c r="D134" i="22"/>
  <c r="D133" i="22"/>
  <c r="D132" i="22"/>
  <c r="D131" i="22"/>
  <c r="D130" i="22"/>
  <c r="D129" i="22"/>
  <c r="D128" i="22"/>
  <c r="D127" i="22"/>
  <c r="D126" i="22"/>
  <c r="D125" i="22"/>
  <c r="D124" i="22"/>
  <c r="D123" i="22"/>
  <c r="D122" i="22"/>
  <c r="D121" i="22"/>
  <c r="D120" i="22"/>
  <c r="D119" i="22"/>
  <c r="D118" i="22"/>
  <c r="D117" i="22"/>
  <c r="D116" i="22"/>
  <c r="D115" i="22"/>
  <c r="D114" i="22"/>
  <c r="D113" i="22"/>
  <c r="D112" i="22"/>
  <c r="D111" i="22"/>
  <c r="D110" i="22"/>
  <c r="D109" i="22"/>
  <c r="D108" i="22"/>
  <c r="D107" i="22"/>
  <c r="D106" i="22"/>
  <c r="D105" i="22"/>
  <c r="D104" i="22"/>
  <c r="D103" i="22"/>
  <c r="D102" i="22"/>
  <c r="D101" i="22"/>
  <c r="D100" i="22"/>
  <c r="D99" i="22"/>
  <c r="D98" i="22"/>
  <c r="D97" i="22"/>
  <c r="D96" i="22"/>
  <c r="D95" i="22"/>
  <c r="D94" i="22"/>
  <c r="D93" i="22"/>
  <c r="D92" i="22"/>
  <c r="D91" i="22"/>
  <c r="D90" i="22"/>
  <c r="D89" i="22"/>
  <c r="D88" i="22"/>
  <c r="D87" i="22"/>
  <c r="D86" i="22"/>
  <c r="D85" i="22"/>
  <c r="D84" i="22"/>
  <c r="D83" i="22"/>
  <c r="D82" i="22"/>
  <c r="D81" i="22"/>
  <c r="D80" i="22"/>
  <c r="D79" i="22"/>
  <c r="D78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3" i="22"/>
  <c r="D62" i="22"/>
  <c r="D61" i="22"/>
  <c r="D60" i="22"/>
  <c r="D59" i="22"/>
  <c r="D58" i="22"/>
  <c r="D57" i="22"/>
  <c r="D56" i="22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O10" i="22"/>
  <c r="O8" i="22" s="1"/>
  <c r="N10" i="22"/>
  <c r="N8" i="22" s="1"/>
  <c r="M10" i="22"/>
  <c r="M8" i="22" s="1"/>
  <c r="L10" i="22"/>
  <c r="L8" i="22" s="1"/>
  <c r="K10" i="22"/>
  <c r="K8" i="22" s="1"/>
  <c r="J10" i="22"/>
  <c r="J8" i="22" s="1"/>
  <c r="I10" i="22"/>
  <c r="I8" i="22" s="1"/>
  <c r="H10" i="22"/>
  <c r="H8" i="22" s="1"/>
  <c r="G10" i="22"/>
  <c r="G8" i="22" s="1"/>
  <c r="F10" i="22"/>
  <c r="F8" i="22" s="1"/>
  <c r="E10" i="28" l="1"/>
  <c r="E8" i="28" s="1"/>
  <c r="F10" i="28"/>
  <c r="F8" i="28" s="1"/>
  <c r="G10" i="28"/>
  <c r="G8" i="28" s="1"/>
  <c r="D10" i="27"/>
  <c r="D8" i="27" s="1"/>
  <c r="G10" i="25" l="1"/>
  <c r="G8" i="25" s="1"/>
  <c r="H10" i="25"/>
  <c r="H8" i="25" s="1"/>
  <c r="I10" i="25"/>
  <c r="I8" i="25" s="1"/>
  <c r="J10" i="25"/>
  <c r="J8" i="25" s="1"/>
  <c r="M10" i="25"/>
  <c r="M8" i="25" s="1"/>
  <c r="E10" i="25"/>
  <c r="E8" i="25" s="1"/>
  <c r="L10" i="25" l="1"/>
  <c r="L8" i="25" s="1"/>
  <c r="K10" i="25"/>
  <c r="K8" i="25" s="1"/>
  <c r="F10" i="25"/>
  <c r="F8" i="25" s="1"/>
  <c r="D10" i="23" l="1"/>
  <c r="D8" i="23" s="1"/>
  <c r="O147" i="17" l="1"/>
  <c r="O148" i="17"/>
  <c r="M148" i="17"/>
  <c r="M147" i="17"/>
  <c r="M146" i="17"/>
  <c r="M145" i="17"/>
  <c r="M144" i="17"/>
  <c r="M143" i="17"/>
  <c r="M142" i="17"/>
  <c r="M141" i="17"/>
  <c r="M140" i="17"/>
  <c r="M139" i="17"/>
  <c r="M138" i="17"/>
  <c r="M137" i="17"/>
  <c r="M136" i="17"/>
  <c r="M135" i="17"/>
  <c r="M134" i="17"/>
  <c r="M133" i="17"/>
  <c r="M132" i="17"/>
  <c r="M131" i="17"/>
  <c r="M130" i="17"/>
  <c r="M129" i="17"/>
  <c r="M128" i="17"/>
  <c r="M127" i="17"/>
  <c r="M126" i="17"/>
  <c r="M125" i="17"/>
  <c r="M124" i="17"/>
  <c r="M123" i="17"/>
  <c r="M122" i="17"/>
  <c r="M121" i="17"/>
  <c r="M120" i="17"/>
  <c r="M119" i="17"/>
  <c r="M118" i="17"/>
  <c r="M117" i="17"/>
  <c r="M116" i="17"/>
  <c r="M115" i="17"/>
  <c r="M114" i="17"/>
  <c r="M113" i="17"/>
  <c r="M112" i="17"/>
  <c r="M111" i="17"/>
  <c r="M110" i="17"/>
  <c r="M109" i="17"/>
  <c r="M108" i="17"/>
  <c r="M107" i="17"/>
  <c r="M106" i="17"/>
  <c r="M105" i="17"/>
  <c r="M104" i="17"/>
  <c r="M103" i="17"/>
  <c r="M102" i="17"/>
  <c r="M101" i="17"/>
  <c r="M100" i="17"/>
  <c r="M99" i="17"/>
  <c r="M98" i="17"/>
  <c r="M97" i="17"/>
  <c r="M96" i="17"/>
  <c r="M95" i="17"/>
  <c r="M94" i="17"/>
  <c r="M93" i="17"/>
  <c r="M92" i="17"/>
  <c r="M91" i="17"/>
  <c r="M90" i="17"/>
  <c r="M89" i="17"/>
  <c r="M88" i="17"/>
  <c r="M87" i="17"/>
  <c r="M86" i="17"/>
  <c r="M85" i="17"/>
  <c r="M84" i="17"/>
  <c r="M83" i="17"/>
  <c r="M82" i="17"/>
  <c r="M81" i="17"/>
  <c r="M80" i="17"/>
  <c r="M79" i="17"/>
  <c r="M78" i="17"/>
  <c r="M77" i="17"/>
  <c r="M76" i="17"/>
  <c r="M75" i="17"/>
  <c r="M74" i="17"/>
  <c r="M73" i="17"/>
  <c r="M72" i="17"/>
  <c r="M71" i="17"/>
  <c r="M70" i="17"/>
  <c r="M69" i="17"/>
  <c r="M68" i="17"/>
  <c r="M67" i="17"/>
  <c r="M66" i="17"/>
  <c r="M65" i="17"/>
  <c r="M64" i="17"/>
  <c r="M63" i="17"/>
  <c r="M62" i="17"/>
  <c r="M61" i="17"/>
  <c r="M60" i="17"/>
  <c r="M59" i="17"/>
  <c r="M58" i="17"/>
  <c r="M57" i="17"/>
  <c r="M56" i="17"/>
  <c r="M55" i="17"/>
  <c r="M54" i="17"/>
  <c r="M53" i="17"/>
  <c r="M52" i="17"/>
  <c r="M51" i="17"/>
  <c r="M50" i="17"/>
  <c r="M49" i="17"/>
  <c r="M48" i="17"/>
  <c r="M47" i="17"/>
  <c r="M46" i="17"/>
  <c r="M45" i="17"/>
  <c r="M44" i="17"/>
  <c r="M43" i="17"/>
  <c r="M42" i="17"/>
  <c r="M41" i="17"/>
  <c r="M40" i="17"/>
  <c r="M39" i="17"/>
  <c r="M38" i="17"/>
  <c r="M37" i="17"/>
  <c r="M36" i="17"/>
  <c r="M35" i="17"/>
  <c r="M34" i="17"/>
  <c r="M33" i="17"/>
  <c r="M32" i="17"/>
  <c r="M31" i="17"/>
  <c r="M30" i="17"/>
  <c r="M29" i="17"/>
  <c r="M28" i="17"/>
  <c r="M27" i="17"/>
  <c r="M26" i="17"/>
  <c r="M25" i="17"/>
  <c r="M24" i="17"/>
  <c r="M23" i="17"/>
  <c r="M22" i="17"/>
  <c r="M21" i="17"/>
  <c r="M20" i="17"/>
  <c r="M19" i="17"/>
  <c r="M18" i="17"/>
  <c r="M17" i="17"/>
  <c r="M16" i="17"/>
  <c r="M15" i="17"/>
  <c r="M14" i="17"/>
  <c r="M13" i="17"/>
  <c r="M12" i="17"/>
  <c r="M11" i="17"/>
  <c r="J148" i="17"/>
  <c r="J147" i="17"/>
  <c r="J146" i="17"/>
  <c r="J145" i="17"/>
  <c r="J144" i="17"/>
  <c r="J143" i="17"/>
  <c r="J142" i="17"/>
  <c r="J141" i="17"/>
  <c r="J140" i="17"/>
  <c r="J139" i="17"/>
  <c r="J138" i="17"/>
  <c r="J137" i="17"/>
  <c r="J136" i="17"/>
  <c r="J135" i="17"/>
  <c r="J134" i="17"/>
  <c r="J133" i="17"/>
  <c r="J132" i="17"/>
  <c r="J131" i="17"/>
  <c r="J130" i="17"/>
  <c r="J129" i="17"/>
  <c r="J128" i="17"/>
  <c r="J127" i="17"/>
  <c r="J126" i="17"/>
  <c r="J125" i="17"/>
  <c r="J124" i="17"/>
  <c r="J123" i="17"/>
  <c r="J122" i="17"/>
  <c r="J121" i="17"/>
  <c r="J120" i="17"/>
  <c r="J119" i="17"/>
  <c r="J118" i="17"/>
  <c r="J117" i="17"/>
  <c r="J116" i="17"/>
  <c r="J115" i="17"/>
  <c r="J114" i="17"/>
  <c r="J113" i="17"/>
  <c r="J112" i="17"/>
  <c r="J111" i="17"/>
  <c r="J110" i="17"/>
  <c r="J109" i="17"/>
  <c r="J108" i="17"/>
  <c r="J107" i="17"/>
  <c r="J106" i="17"/>
  <c r="J105" i="17"/>
  <c r="J104" i="17"/>
  <c r="J103" i="17"/>
  <c r="J102" i="17"/>
  <c r="J101" i="17"/>
  <c r="J100" i="17"/>
  <c r="J99" i="17"/>
  <c r="J98" i="17"/>
  <c r="J97" i="17"/>
  <c r="J96" i="17"/>
  <c r="J95" i="17"/>
  <c r="J94" i="17"/>
  <c r="J93" i="17"/>
  <c r="J92" i="17"/>
  <c r="J91" i="17"/>
  <c r="J90" i="17"/>
  <c r="J89" i="17"/>
  <c r="J88" i="17"/>
  <c r="J87" i="17"/>
  <c r="J86" i="17"/>
  <c r="J85" i="17"/>
  <c r="J84" i="17"/>
  <c r="J83" i="17"/>
  <c r="J82" i="17"/>
  <c r="J81" i="17"/>
  <c r="J80" i="17"/>
  <c r="J79" i="17"/>
  <c r="J78" i="17"/>
  <c r="J77" i="17"/>
  <c r="J76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1" i="17"/>
  <c r="J9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1" i="17"/>
  <c r="E9" i="17"/>
  <c r="E13" i="31" l="1"/>
  <c r="E107" i="31"/>
  <c r="E67" i="31"/>
  <c r="E43" i="31"/>
  <c r="E122" i="31"/>
  <c r="E82" i="31"/>
  <c r="E35" i="31"/>
  <c r="E15" i="31"/>
  <c r="E145" i="31"/>
  <c r="E137" i="31"/>
  <c r="E129" i="31"/>
  <c r="E121" i="31"/>
  <c r="E113" i="31"/>
  <c r="E105" i="31"/>
  <c r="E97" i="31"/>
  <c r="E89" i="31"/>
  <c r="E81" i="31"/>
  <c r="E73" i="31"/>
  <c r="E65" i="31"/>
  <c r="E57" i="31"/>
  <c r="E49" i="31"/>
  <c r="E34" i="31"/>
  <c r="E26" i="31"/>
  <c r="E18" i="31"/>
  <c r="E139" i="31"/>
  <c r="E83" i="31"/>
  <c r="E20" i="31"/>
  <c r="E138" i="31"/>
  <c r="E90" i="31"/>
  <c r="E42" i="31"/>
  <c r="E152" i="31"/>
  <c r="E144" i="31"/>
  <c r="E136" i="31"/>
  <c r="E128" i="31"/>
  <c r="E120" i="31"/>
  <c r="E112" i="31"/>
  <c r="E104" i="31"/>
  <c r="E96" i="31"/>
  <c r="E88" i="31"/>
  <c r="E80" i="31"/>
  <c r="E72" i="31"/>
  <c r="E64" i="31"/>
  <c r="E56" i="31"/>
  <c r="E48" i="31"/>
  <c r="E41" i="31"/>
  <c r="E33" i="31"/>
  <c r="E25" i="31"/>
  <c r="E17" i="31"/>
  <c r="E123" i="31"/>
  <c r="E75" i="31"/>
  <c r="E146" i="31"/>
  <c r="E98" i="31"/>
  <c r="E58" i="31"/>
  <c r="E151" i="31"/>
  <c r="E143" i="31"/>
  <c r="E135" i="31"/>
  <c r="E127" i="31"/>
  <c r="E119" i="31"/>
  <c r="E111" i="31"/>
  <c r="E103" i="31"/>
  <c r="E87" i="31"/>
  <c r="E79" i="31"/>
  <c r="E71" i="31"/>
  <c r="E63" i="31"/>
  <c r="E55" i="31"/>
  <c r="E47" i="31"/>
  <c r="E40" i="31"/>
  <c r="E32" i="31"/>
  <c r="E24" i="31"/>
  <c r="E16" i="31"/>
  <c r="E115" i="31"/>
  <c r="E51" i="31"/>
  <c r="E130" i="31"/>
  <c r="E50" i="31"/>
  <c r="E150" i="31"/>
  <c r="E142" i="31"/>
  <c r="E134" i="31"/>
  <c r="E126" i="31"/>
  <c r="E118" i="31"/>
  <c r="E110" i="31"/>
  <c r="E102" i="31"/>
  <c r="E94" i="31"/>
  <c r="E86" i="31"/>
  <c r="E78" i="31"/>
  <c r="E70" i="31"/>
  <c r="E62" i="31"/>
  <c r="E54" i="31"/>
  <c r="E46" i="31"/>
  <c r="E39" i="31"/>
  <c r="E31" i="31"/>
  <c r="E23" i="31"/>
  <c r="H152" i="31"/>
  <c r="E147" i="31"/>
  <c r="E99" i="31"/>
  <c r="E28" i="31"/>
  <c r="E114" i="31"/>
  <c r="E74" i="31"/>
  <c r="E19" i="31"/>
  <c r="E149" i="31"/>
  <c r="E141" i="31"/>
  <c r="E133" i="31"/>
  <c r="E125" i="31"/>
  <c r="E117" i="31"/>
  <c r="E109" i="31"/>
  <c r="E101" i="31"/>
  <c r="E93" i="31"/>
  <c r="E85" i="31"/>
  <c r="E77" i="31"/>
  <c r="E69" i="31"/>
  <c r="E61" i="31"/>
  <c r="E53" i="31"/>
  <c r="E45" i="31"/>
  <c r="E38" i="31"/>
  <c r="E30" i="31"/>
  <c r="E22" i="31"/>
  <c r="H151" i="31"/>
  <c r="E131" i="31"/>
  <c r="E91" i="31"/>
  <c r="E59" i="31"/>
  <c r="E36" i="31"/>
  <c r="E106" i="31"/>
  <c r="E66" i="31"/>
  <c r="E27" i="31"/>
  <c r="E148" i="31"/>
  <c r="E140" i="31"/>
  <c r="E132" i="31"/>
  <c r="E124" i="31"/>
  <c r="E116" i="31"/>
  <c r="E108" i="31"/>
  <c r="E100" i="31"/>
  <c r="E92" i="31"/>
  <c r="E84" i="31"/>
  <c r="E76" i="31"/>
  <c r="E68" i="31"/>
  <c r="E60" i="31"/>
  <c r="E52" i="31"/>
  <c r="E44" i="31"/>
  <c r="E37" i="31"/>
  <c r="E29" i="31"/>
  <c r="E21" i="31"/>
  <c r="E95" i="31"/>
  <c r="E10" i="17"/>
  <c r="E8" i="17" s="1"/>
  <c r="M10" i="17"/>
  <c r="M8" i="17" s="1"/>
  <c r="J10" i="17"/>
  <c r="J8" i="17" s="1"/>
  <c r="D10" i="38"/>
  <c r="D8" i="38" s="1"/>
  <c r="E14" i="31" l="1"/>
  <c r="E12" i="31" s="1"/>
  <c r="Q150" i="39" l="1"/>
  <c r="N150" i="39"/>
  <c r="K150" i="39"/>
  <c r="H150" i="39" s="1"/>
  <c r="E150" i="39"/>
  <c r="Q149" i="39"/>
  <c r="N149" i="39"/>
  <c r="K149" i="39"/>
  <c r="H149" i="39" s="1"/>
  <c r="E149" i="39"/>
  <c r="Q148" i="39"/>
  <c r="N148" i="39"/>
  <c r="K148" i="39"/>
  <c r="H148" i="39" s="1"/>
  <c r="E148" i="39"/>
  <c r="Q147" i="39"/>
  <c r="N147" i="39"/>
  <c r="K147" i="39"/>
  <c r="H147" i="39" s="1"/>
  <c r="E147" i="39"/>
  <c r="Q146" i="39"/>
  <c r="N146" i="39"/>
  <c r="K146" i="39"/>
  <c r="H146" i="39" s="1"/>
  <c r="E146" i="39"/>
  <c r="Q145" i="39"/>
  <c r="N145" i="39"/>
  <c r="K145" i="39"/>
  <c r="H145" i="39" s="1"/>
  <c r="E145" i="39"/>
  <c r="Q144" i="39"/>
  <c r="N144" i="39"/>
  <c r="K144" i="39"/>
  <c r="H144" i="39" s="1"/>
  <c r="E144" i="39"/>
  <c r="Q143" i="39"/>
  <c r="N143" i="39"/>
  <c r="K143" i="39"/>
  <c r="H143" i="39" s="1"/>
  <c r="E143" i="39"/>
  <c r="Q142" i="39"/>
  <c r="N142" i="39"/>
  <c r="K142" i="39"/>
  <c r="H142" i="39" s="1"/>
  <c r="E142" i="39"/>
  <c r="Q141" i="39"/>
  <c r="N141" i="39"/>
  <c r="K141" i="39"/>
  <c r="H141" i="39" s="1"/>
  <c r="E141" i="39"/>
  <c r="Q140" i="39"/>
  <c r="N140" i="39"/>
  <c r="K140" i="39"/>
  <c r="H140" i="39" s="1"/>
  <c r="E140" i="39"/>
  <c r="Q139" i="39"/>
  <c r="N139" i="39"/>
  <c r="K139" i="39"/>
  <c r="H139" i="39" s="1"/>
  <c r="E139" i="39"/>
  <c r="Q138" i="39"/>
  <c r="N138" i="39"/>
  <c r="K138" i="39"/>
  <c r="H138" i="39" s="1"/>
  <c r="E138" i="39"/>
  <c r="Q137" i="39"/>
  <c r="N137" i="39"/>
  <c r="K137" i="39"/>
  <c r="H137" i="39" s="1"/>
  <c r="E137" i="39"/>
  <c r="Q136" i="39"/>
  <c r="N136" i="39"/>
  <c r="K136" i="39"/>
  <c r="H136" i="39" s="1"/>
  <c r="E136" i="39"/>
  <c r="Q135" i="39"/>
  <c r="N135" i="39"/>
  <c r="K135" i="39"/>
  <c r="H135" i="39" s="1"/>
  <c r="E135" i="39"/>
  <c r="Q134" i="39"/>
  <c r="N134" i="39"/>
  <c r="K134" i="39"/>
  <c r="H134" i="39" s="1"/>
  <c r="E134" i="39"/>
  <c r="Q133" i="39"/>
  <c r="N133" i="39"/>
  <c r="K133" i="39"/>
  <c r="H133" i="39" s="1"/>
  <c r="E133" i="39"/>
  <c r="Q132" i="39"/>
  <c r="N132" i="39"/>
  <c r="K132" i="39"/>
  <c r="H132" i="39" s="1"/>
  <c r="E132" i="39"/>
  <c r="Q131" i="39"/>
  <c r="N131" i="39"/>
  <c r="K131" i="39"/>
  <c r="H131" i="39" s="1"/>
  <c r="E131" i="39"/>
  <c r="Q130" i="39"/>
  <c r="N130" i="39"/>
  <c r="K130" i="39"/>
  <c r="H130" i="39" s="1"/>
  <c r="E130" i="39"/>
  <c r="Q129" i="39"/>
  <c r="N129" i="39"/>
  <c r="K129" i="39"/>
  <c r="H129" i="39" s="1"/>
  <c r="E129" i="39"/>
  <c r="Q128" i="39"/>
  <c r="N128" i="39"/>
  <c r="K128" i="39"/>
  <c r="H128" i="39" s="1"/>
  <c r="E128" i="39"/>
  <c r="Q127" i="39"/>
  <c r="N127" i="39"/>
  <c r="K127" i="39"/>
  <c r="H127" i="39" s="1"/>
  <c r="E127" i="39"/>
  <c r="Q126" i="39"/>
  <c r="N126" i="39"/>
  <c r="K126" i="39"/>
  <c r="H126" i="39" s="1"/>
  <c r="E126" i="39"/>
  <c r="Q125" i="39"/>
  <c r="N125" i="39"/>
  <c r="K125" i="39"/>
  <c r="H125" i="39" s="1"/>
  <c r="E125" i="39"/>
  <c r="Q124" i="39"/>
  <c r="N124" i="39"/>
  <c r="K124" i="39"/>
  <c r="H124" i="39" s="1"/>
  <c r="E124" i="39"/>
  <c r="Q123" i="39"/>
  <c r="N123" i="39"/>
  <c r="K123" i="39"/>
  <c r="H123" i="39" s="1"/>
  <c r="E123" i="39"/>
  <c r="Q122" i="39"/>
  <c r="N122" i="39"/>
  <c r="K122" i="39"/>
  <c r="H122" i="39" s="1"/>
  <c r="E122" i="39"/>
  <c r="Q121" i="39"/>
  <c r="N121" i="39"/>
  <c r="K121" i="39"/>
  <c r="H121" i="39" s="1"/>
  <c r="E121" i="39"/>
  <c r="Q120" i="39"/>
  <c r="N120" i="39"/>
  <c r="K120" i="39"/>
  <c r="H120" i="39" s="1"/>
  <c r="E120" i="39"/>
  <c r="Q119" i="39"/>
  <c r="N119" i="39"/>
  <c r="K119" i="39"/>
  <c r="H119" i="39" s="1"/>
  <c r="E119" i="39"/>
  <c r="Q118" i="39"/>
  <c r="N118" i="39"/>
  <c r="K118" i="39"/>
  <c r="H118" i="39" s="1"/>
  <c r="E118" i="39"/>
  <c r="Q117" i="39"/>
  <c r="N117" i="39"/>
  <c r="K117" i="39"/>
  <c r="H117" i="39" s="1"/>
  <c r="E117" i="39"/>
  <c r="Q116" i="39"/>
  <c r="N116" i="39"/>
  <c r="K116" i="39"/>
  <c r="H116" i="39" s="1"/>
  <c r="E116" i="39"/>
  <c r="Q115" i="39"/>
  <c r="N115" i="39"/>
  <c r="K115" i="39"/>
  <c r="H115" i="39" s="1"/>
  <c r="E115" i="39"/>
  <c r="Q114" i="39"/>
  <c r="N114" i="39"/>
  <c r="K114" i="39"/>
  <c r="H114" i="39" s="1"/>
  <c r="E114" i="39"/>
  <c r="Q113" i="39"/>
  <c r="N113" i="39"/>
  <c r="K113" i="39"/>
  <c r="H113" i="39" s="1"/>
  <c r="E113" i="39"/>
  <c r="Q112" i="39"/>
  <c r="N112" i="39"/>
  <c r="K112" i="39"/>
  <c r="H112" i="39" s="1"/>
  <c r="E112" i="39"/>
  <c r="Q111" i="39"/>
  <c r="N111" i="39"/>
  <c r="K111" i="39"/>
  <c r="H111" i="39" s="1"/>
  <c r="E111" i="39"/>
  <c r="Q110" i="39"/>
  <c r="N110" i="39"/>
  <c r="K110" i="39"/>
  <c r="H110" i="39" s="1"/>
  <c r="E110" i="39"/>
  <c r="Q109" i="39"/>
  <c r="N109" i="39"/>
  <c r="K109" i="39"/>
  <c r="H109" i="39" s="1"/>
  <c r="E109" i="39"/>
  <c r="Q108" i="39"/>
  <c r="N108" i="39"/>
  <c r="K108" i="39"/>
  <c r="H108" i="39" s="1"/>
  <c r="E108" i="39"/>
  <c r="Q107" i="39"/>
  <c r="N107" i="39"/>
  <c r="K107" i="39"/>
  <c r="H107" i="39" s="1"/>
  <c r="E107" i="39"/>
  <c r="Q106" i="39"/>
  <c r="N106" i="39"/>
  <c r="K106" i="39"/>
  <c r="H106" i="39" s="1"/>
  <c r="E106" i="39"/>
  <c r="Q105" i="39"/>
  <c r="N105" i="39"/>
  <c r="K105" i="39"/>
  <c r="H105" i="39" s="1"/>
  <c r="E105" i="39"/>
  <c r="Q104" i="39"/>
  <c r="N104" i="39"/>
  <c r="K104" i="39"/>
  <c r="H104" i="39" s="1"/>
  <c r="E104" i="39"/>
  <c r="Q103" i="39"/>
  <c r="N103" i="39"/>
  <c r="K103" i="39"/>
  <c r="H103" i="39" s="1"/>
  <c r="E103" i="39"/>
  <c r="Q102" i="39"/>
  <c r="N102" i="39"/>
  <c r="K102" i="39"/>
  <c r="H102" i="39" s="1"/>
  <c r="E102" i="39"/>
  <c r="Q101" i="39"/>
  <c r="N101" i="39"/>
  <c r="K101" i="39"/>
  <c r="H101" i="39" s="1"/>
  <c r="E101" i="39"/>
  <c r="Q100" i="39"/>
  <c r="N100" i="39"/>
  <c r="K100" i="39"/>
  <c r="H100" i="39" s="1"/>
  <c r="E100" i="39"/>
  <c r="Q99" i="39"/>
  <c r="N99" i="39"/>
  <c r="K99" i="39"/>
  <c r="H99" i="39" s="1"/>
  <c r="E99" i="39"/>
  <c r="Q98" i="39"/>
  <c r="N98" i="39"/>
  <c r="K98" i="39"/>
  <c r="H98" i="39" s="1"/>
  <c r="E98" i="39"/>
  <c r="Q97" i="39"/>
  <c r="N97" i="39"/>
  <c r="K97" i="39"/>
  <c r="H97" i="39" s="1"/>
  <c r="E97" i="39"/>
  <c r="Q96" i="39"/>
  <c r="N96" i="39"/>
  <c r="K96" i="39"/>
  <c r="H96" i="39" s="1"/>
  <c r="E96" i="39"/>
  <c r="Q95" i="39"/>
  <c r="N95" i="39"/>
  <c r="K95" i="39"/>
  <c r="H95" i="39" s="1"/>
  <c r="E95" i="39"/>
  <c r="Q94" i="39"/>
  <c r="N94" i="39"/>
  <c r="K94" i="39"/>
  <c r="H94" i="39" s="1"/>
  <c r="E94" i="39"/>
  <c r="Q93" i="39"/>
  <c r="N93" i="39"/>
  <c r="K93" i="39"/>
  <c r="H93" i="39" s="1"/>
  <c r="E93" i="39"/>
  <c r="Q92" i="39"/>
  <c r="N92" i="39"/>
  <c r="K92" i="39"/>
  <c r="H92" i="39" s="1"/>
  <c r="E92" i="39"/>
  <c r="Q91" i="39"/>
  <c r="N91" i="39"/>
  <c r="K91" i="39"/>
  <c r="H91" i="39" s="1"/>
  <c r="E91" i="39"/>
  <c r="Q90" i="39"/>
  <c r="N90" i="39"/>
  <c r="K90" i="39"/>
  <c r="H90" i="39" s="1"/>
  <c r="E90" i="39"/>
  <c r="Q89" i="39"/>
  <c r="N89" i="39"/>
  <c r="K89" i="39"/>
  <c r="H89" i="39" s="1"/>
  <c r="E89" i="39"/>
  <c r="Q88" i="39"/>
  <c r="N88" i="39"/>
  <c r="K88" i="39"/>
  <c r="H88" i="39" s="1"/>
  <c r="E88" i="39"/>
  <c r="Q87" i="39"/>
  <c r="N87" i="39"/>
  <c r="K87" i="39"/>
  <c r="H87" i="39" s="1"/>
  <c r="E87" i="39"/>
  <c r="Q86" i="39"/>
  <c r="N86" i="39"/>
  <c r="K86" i="39"/>
  <c r="H86" i="39" s="1"/>
  <c r="E86" i="39"/>
  <c r="Q85" i="39"/>
  <c r="N85" i="39"/>
  <c r="K85" i="39"/>
  <c r="H85" i="39" s="1"/>
  <c r="E85" i="39"/>
  <c r="Q84" i="39"/>
  <c r="N84" i="39"/>
  <c r="K84" i="39"/>
  <c r="H84" i="39" s="1"/>
  <c r="E84" i="39"/>
  <c r="Q83" i="39"/>
  <c r="N83" i="39"/>
  <c r="K83" i="39"/>
  <c r="H83" i="39" s="1"/>
  <c r="E83" i="39"/>
  <c r="Q82" i="39"/>
  <c r="N82" i="39"/>
  <c r="K82" i="39"/>
  <c r="H82" i="39" s="1"/>
  <c r="E82" i="39"/>
  <c r="Q81" i="39"/>
  <c r="N81" i="39"/>
  <c r="K81" i="39"/>
  <c r="H81" i="39" s="1"/>
  <c r="E81" i="39"/>
  <c r="Q80" i="39"/>
  <c r="N80" i="39"/>
  <c r="K80" i="39"/>
  <c r="H80" i="39" s="1"/>
  <c r="E80" i="39"/>
  <c r="Q79" i="39"/>
  <c r="N79" i="39"/>
  <c r="K79" i="39"/>
  <c r="H79" i="39" s="1"/>
  <c r="E79" i="39"/>
  <c r="Q78" i="39"/>
  <c r="N78" i="39"/>
  <c r="K78" i="39"/>
  <c r="H78" i="39" s="1"/>
  <c r="E78" i="39"/>
  <c r="Q77" i="39"/>
  <c r="N77" i="39"/>
  <c r="K77" i="39"/>
  <c r="H77" i="39" s="1"/>
  <c r="E77" i="39"/>
  <c r="Q76" i="39"/>
  <c r="N76" i="39"/>
  <c r="K76" i="39"/>
  <c r="H76" i="39" s="1"/>
  <c r="E76" i="39"/>
  <c r="Q75" i="39"/>
  <c r="N75" i="39"/>
  <c r="K75" i="39"/>
  <c r="H75" i="39" s="1"/>
  <c r="E75" i="39"/>
  <c r="Q74" i="39"/>
  <c r="N74" i="39"/>
  <c r="K74" i="39"/>
  <c r="H74" i="39" s="1"/>
  <c r="E74" i="39"/>
  <c r="Q73" i="39"/>
  <c r="N73" i="39"/>
  <c r="K73" i="39"/>
  <c r="H73" i="39" s="1"/>
  <c r="E73" i="39"/>
  <c r="Q72" i="39"/>
  <c r="N72" i="39"/>
  <c r="K72" i="39"/>
  <c r="H72" i="39" s="1"/>
  <c r="E72" i="39"/>
  <c r="Q71" i="39"/>
  <c r="N71" i="39"/>
  <c r="K71" i="39"/>
  <c r="H71" i="39" s="1"/>
  <c r="E71" i="39"/>
  <c r="Q70" i="39"/>
  <c r="N70" i="39"/>
  <c r="K70" i="39"/>
  <c r="H70" i="39" s="1"/>
  <c r="E70" i="39"/>
  <c r="Q69" i="39"/>
  <c r="N69" i="39"/>
  <c r="K69" i="39"/>
  <c r="H69" i="39" s="1"/>
  <c r="E69" i="39"/>
  <c r="Q68" i="39"/>
  <c r="N68" i="39"/>
  <c r="K68" i="39"/>
  <c r="H68" i="39" s="1"/>
  <c r="E68" i="39"/>
  <c r="Q67" i="39"/>
  <c r="N67" i="39"/>
  <c r="K67" i="39"/>
  <c r="H67" i="39" s="1"/>
  <c r="E67" i="39"/>
  <c r="Q66" i="39"/>
  <c r="N66" i="39"/>
  <c r="K66" i="39"/>
  <c r="H66" i="39" s="1"/>
  <c r="E66" i="39"/>
  <c r="Q65" i="39"/>
  <c r="N65" i="39"/>
  <c r="K65" i="39"/>
  <c r="H65" i="39" s="1"/>
  <c r="E65" i="39"/>
  <c r="Q64" i="39"/>
  <c r="N64" i="39"/>
  <c r="K64" i="39"/>
  <c r="H64" i="39" s="1"/>
  <c r="E64" i="39"/>
  <c r="Q63" i="39"/>
  <c r="N63" i="39"/>
  <c r="K63" i="39"/>
  <c r="H63" i="39" s="1"/>
  <c r="E63" i="39"/>
  <c r="Q62" i="39"/>
  <c r="N62" i="39"/>
  <c r="K62" i="39"/>
  <c r="H62" i="39" s="1"/>
  <c r="E62" i="39"/>
  <c r="Q61" i="39"/>
  <c r="N61" i="39"/>
  <c r="K61" i="39"/>
  <c r="H61" i="39" s="1"/>
  <c r="E61" i="39"/>
  <c r="Q60" i="39"/>
  <c r="N60" i="39"/>
  <c r="K60" i="39"/>
  <c r="H60" i="39" s="1"/>
  <c r="E60" i="39"/>
  <c r="Q59" i="39"/>
  <c r="N59" i="39"/>
  <c r="K59" i="39"/>
  <c r="H59" i="39" s="1"/>
  <c r="E59" i="39"/>
  <c r="Q58" i="39"/>
  <c r="N58" i="39"/>
  <c r="K58" i="39"/>
  <c r="H58" i="39" s="1"/>
  <c r="E58" i="39"/>
  <c r="Q57" i="39"/>
  <c r="N57" i="39"/>
  <c r="K57" i="39"/>
  <c r="H57" i="39" s="1"/>
  <c r="E57" i="39"/>
  <c r="Q56" i="39"/>
  <c r="N56" i="39"/>
  <c r="K56" i="39"/>
  <c r="H56" i="39" s="1"/>
  <c r="E56" i="39"/>
  <c r="Q55" i="39"/>
  <c r="N55" i="39"/>
  <c r="K55" i="39"/>
  <c r="H55" i="39" s="1"/>
  <c r="E55" i="39"/>
  <c r="Q54" i="39"/>
  <c r="N54" i="39"/>
  <c r="K54" i="39"/>
  <c r="H54" i="39" s="1"/>
  <c r="E54" i="39"/>
  <c r="Q53" i="39"/>
  <c r="N53" i="39"/>
  <c r="K53" i="39"/>
  <c r="H53" i="39" s="1"/>
  <c r="E53" i="39"/>
  <c r="Q52" i="39"/>
  <c r="N52" i="39"/>
  <c r="K52" i="39"/>
  <c r="H52" i="39" s="1"/>
  <c r="E52" i="39"/>
  <c r="Q51" i="39"/>
  <c r="N51" i="39"/>
  <c r="K51" i="39"/>
  <c r="H51" i="39" s="1"/>
  <c r="E51" i="39"/>
  <c r="Q50" i="39"/>
  <c r="N50" i="39"/>
  <c r="K50" i="39"/>
  <c r="H50" i="39" s="1"/>
  <c r="E50" i="39"/>
  <c r="Q49" i="39"/>
  <c r="N49" i="39"/>
  <c r="K49" i="39"/>
  <c r="H49" i="39" s="1"/>
  <c r="E49" i="39"/>
  <c r="Q48" i="39"/>
  <c r="N48" i="39"/>
  <c r="K48" i="39"/>
  <c r="H48" i="39" s="1"/>
  <c r="E48" i="39"/>
  <c r="Q47" i="39"/>
  <c r="N47" i="39"/>
  <c r="K47" i="39"/>
  <c r="H47" i="39" s="1"/>
  <c r="E47" i="39"/>
  <c r="Q46" i="39"/>
  <c r="N46" i="39"/>
  <c r="K46" i="39"/>
  <c r="H46" i="39" s="1"/>
  <c r="E46" i="39"/>
  <c r="Q45" i="39"/>
  <c r="N45" i="39"/>
  <c r="K45" i="39"/>
  <c r="H45" i="39" s="1"/>
  <c r="E45" i="39"/>
  <c r="Q44" i="39"/>
  <c r="N44" i="39"/>
  <c r="K44" i="39"/>
  <c r="H44" i="39" s="1"/>
  <c r="E44" i="39"/>
  <c r="Q43" i="39"/>
  <c r="N43" i="39"/>
  <c r="K43" i="39"/>
  <c r="H43" i="39" s="1"/>
  <c r="E43" i="39"/>
  <c r="Q42" i="39"/>
  <c r="N42" i="39"/>
  <c r="K42" i="39"/>
  <c r="H42" i="39" s="1"/>
  <c r="E42" i="39"/>
  <c r="Q41" i="39"/>
  <c r="N41" i="39"/>
  <c r="K41" i="39"/>
  <c r="H41" i="39" s="1"/>
  <c r="E41" i="39"/>
  <c r="Q40" i="39"/>
  <c r="N40" i="39"/>
  <c r="K40" i="39"/>
  <c r="H40" i="39" s="1"/>
  <c r="E40" i="39"/>
  <c r="Q39" i="39"/>
  <c r="N39" i="39"/>
  <c r="K39" i="39"/>
  <c r="H39" i="39" s="1"/>
  <c r="E39" i="39"/>
  <c r="Q38" i="39"/>
  <c r="N38" i="39"/>
  <c r="K38" i="39"/>
  <c r="H38" i="39" s="1"/>
  <c r="E38" i="39"/>
  <c r="Q37" i="39"/>
  <c r="N37" i="39"/>
  <c r="K37" i="39"/>
  <c r="H37" i="39" s="1"/>
  <c r="E37" i="39"/>
  <c r="Q36" i="39"/>
  <c r="N36" i="39"/>
  <c r="K36" i="39"/>
  <c r="H36" i="39" s="1"/>
  <c r="E36" i="39"/>
  <c r="Q35" i="39"/>
  <c r="N35" i="39"/>
  <c r="K35" i="39"/>
  <c r="H35" i="39" s="1"/>
  <c r="E35" i="39"/>
  <c r="Q34" i="39"/>
  <c r="N34" i="39"/>
  <c r="K34" i="39"/>
  <c r="H34" i="39" s="1"/>
  <c r="E34" i="39"/>
  <c r="Q33" i="39"/>
  <c r="N33" i="39"/>
  <c r="K33" i="39"/>
  <c r="H33" i="39" s="1"/>
  <c r="E33" i="39"/>
  <c r="Q32" i="39"/>
  <c r="N32" i="39"/>
  <c r="K32" i="39"/>
  <c r="H32" i="39" s="1"/>
  <c r="E32" i="39"/>
  <c r="Q31" i="39"/>
  <c r="N31" i="39"/>
  <c r="K31" i="39"/>
  <c r="H31" i="39" s="1"/>
  <c r="E31" i="39"/>
  <c r="Q30" i="39"/>
  <c r="N30" i="39"/>
  <c r="K30" i="39"/>
  <c r="H30" i="39" s="1"/>
  <c r="E30" i="39"/>
  <c r="Q29" i="39"/>
  <c r="N29" i="39"/>
  <c r="K29" i="39"/>
  <c r="H29" i="39" s="1"/>
  <c r="E29" i="39"/>
  <c r="Q28" i="39"/>
  <c r="N28" i="39"/>
  <c r="K28" i="39"/>
  <c r="H28" i="39" s="1"/>
  <c r="E28" i="39"/>
  <c r="Q27" i="39"/>
  <c r="N27" i="39"/>
  <c r="K27" i="39"/>
  <c r="H27" i="39" s="1"/>
  <c r="E27" i="39"/>
  <c r="Q26" i="39"/>
  <c r="N26" i="39"/>
  <c r="K26" i="39"/>
  <c r="H26" i="39" s="1"/>
  <c r="E26" i="39"/>
  <c r="Q25" i="39"/>
  <c r="N25" i="39"/>
  <c r="K25" i="39"/>
  <c r="H25" i="39" s="1"/>
  <c r="E25" i="39"/>
  <c r="Q24" i="39"/>
  <c r="N24" i="39"/>
  <c r="K24" i="39"/>
  <c r="H24" i="39" s="1"/>
  <c r="E24" i="39"/>
  <c r="Q23" i="39"/>
  <c r="N23" i="39"/>
  <c r="K23" i="39"/>
  <c r="H23" i="39" s="1"/>
  <c r="E23" i="39"/>
  <c r="Q22" i="39"/>
  <c r="N22" i="39"/>
  <c r="K22" i="39"/>
  <c r="H22" i="39" s="1"/>
  <c r="E22" i="39"/>
  <c r="Q21" i="39"/>
  <c r="N21" i="39"/>
  <c r="K21" i="39"/>
  <c r="H21" i="39" s="1"/>
  <c r="E21" i="39"/>
  <c r="Q20" i="39"/>
  <c r="N20" i="39"/>
  <c r="K20" i="39"/>
  <c r="H20" i="39" s="1"/>
  <c r="E20" i="39"/>
  <c r="Q19" i="39"/>
  <c r="N19" i="39"/>
  <c r="K19" i="39"/>
  <c r="H19" i="39" s="1"/>
  <c r="E19" i="39"/>
  <c r="Q18" i="39"/>
  <c r="N18" i="39"/>
  <c r="K18" i="39"/>
  <c r="H18" i="39" s="1"/>
  <c r="E18" i="39"/>
  <c r="Q17" i="39"/>
  <c r="N17" i="39"/>
  <c r="K17" i="39"/>
  <c r="H17" i="39" s="1"/>
  <c r="E17" i="39"/>
  <c r="Q16" i="39"/>
  <c r="N16" i="39"/>
  <c r="K16" i="39"/>
  <c r="H16" i="39" s="1"/>
  <c r="E16" i="39"/>
  <c r="Q15" i="39"/>
  <c r="N15" i="39"/>
  <c r="K15" i="39"/>
  <c r="H15" i="39" s="1"/>
  <c r="E15" i="39"/>
  <c r="Q14" i="39"/>
  <c r="N14" i="39"/>
  <c r="K14" i="39"/>
  <c r="H14" i="39" s="1"/>
  <c r="E14" i="39"/>
  <c r="Q13" i="39"/>
  <c r="N13" i="39"/>
  <c r="K13" i="39"/>
  <c r="H13" i="39" s="1"/>
  <c r="E13" i="39"/>
  <c r="U12" i="39"/>
  <c r="U10" i="39" s="1"/>
  <c r="T12" i="39"/>
  <c r="T10" i="39" s="1"/>
  <c r="R12" i="39"/>
  <c r="R10" i="39" s="1"/>
  <c r="P12" i="39"/>
  <c r="P10" i="39" s="1"/>
  <c r="O12" i="39"/>
  <c r="O10" i="39" s="1"/>
  <c r="M12" i="39"/>
  <c r="M10" i="39" s="1"/>
  <c r="L12" i="39"/>
  <c r="L10" i="39" s="1"/>
  <c r="J12" i="39"/>
  <c r="J10" i="39" s="1"/>
  <c r="I12" i="39"/>
  <c r="I10" i="39" s="1"/>
  <c r="G12" i="39"/>
  <c r="G10" i="39" s="1"/>
  <c r="F12" i="39"/>
  <c r="F10" i="39" s="1"/>
  <c r="S11" i="39"/>
  <c r="N11" i="39"/>
  <c r="K11" i="39"/>
  <c r="E11" i="39"/>
  <c r="H11" i="39" l="1"/>
  <c r="Q11" i="39"/>
  <c r="D145" i="39"/>
  <c r="K12" i="39"/>
  <c r="K10" i="39" s="1"/>
  <c r="D140" i="39"/>
  <c r="D20" i="39"/>
  <c r="D77" i="39"/>
  <c r="D83" i="39"/>
  <c r="D55" i="39"/>
  <c r="D69" i="39"/>
  <c r="D30" i="39"/>
  <c r="N12" i="39"/>
  <c r="N10" i="39" s="1"/>
  <c r="D135" i="39"/>
  <c r="D21" i="39"/>
  <c r="D29" i="39"/>
  <c r="D13" i="39"/>
  <c r="D114" i="39"/>
  <c r="D97" i="39"/>
  <c r="D117" i="39"/>
  <c r="D24" i="39"/>
  <c r="D47" i="39"/>
  <c r="D86" i="39"/>
  <c r="D120" i="39"/>
  <c r="D128" i="39"/>
  <c r="D16" i="39"/>
  <c r="D19" i="39"/>
  <c r="D27" i="39"/>
  <c r="D35" i="39"/>
  <c r="D42" i="39"/>
  <c r="D50" i="39"/>
  <c r="D64" i="39"/>
  <c r="D67" i="39"/>
  <c r="D72" i="39"/>
  <c r="D78" i="39"/>
  <c r="D89" i="39"/>
  <c r="D106" i="39"/>
  <c r="D109" i="39"/>
  <c r="D123" i="39"/>
  <c r="D133" i="39"/>
  <c r="D138" i="39"/>
  <c r="D148" i="39"/>
  <c r="D44" i="39"/>
  <c r="D38" i="39"/>
  <c r="D75" i="39"/>
  <c r="D81" i="39"/>
  <c r="D92" i="39"/>
  <c r="D112" i="39"/>
  <c r="D143" i="39"/>
  <c r="D22" i="39"/>
  <c r="D56" i="39"/>
  <c r="D84" i="39"/>
  <c r="D98" i="39"/>
  <c r="D126" i="39"/>
  <c r="D131" i="39"/>
  <c r="D33" i="39"/>
  <c r="D59" i="39"/>
  <c r="D101" i="39"/>
  <c r="D121" i="39"/>
  <c r="D141" i="39"/>
  <c r="D146" i="39"/>
  <c r="D45" i="39"/>
  <c r="D73" i="39"/>
  <c r="D17" i="39"/>
  <c r="D36" i="39"/>
  <c r="D129" i="39"/>
  <c r="D40" i="39"/>
  <c r="D11" i="39"/>
  <c r="E12" i="39"/>
  <c r="E10" i="39" s="1"/>
  <c r="S12" i="39"/>
  <c r="S10" i="39" s="1"/>
  <c r="D51" i="39"/>
  <c r="D79" i="39"/>
  <c r="D82" i="39"/>
  <c r="D93" i="39"/>
  <c r="D113" i="39"/>
  <c r="D124" i="39"/>
  <c r="D134" i="39"/>
  <c r="D139" i="39"/>
  <c r="D149" i="39"/>
  <c r="D62" i="39"/>
  <c r="D125" i="39"/>
  <c r="D53" i="39"/>
  <c r="D95" i="39"/>
  <c r="D14" i="39"/>
  <c r="D70" i="39"/>
  <c r="D115" i="39"/>
  <c r="D118" i="39"/>
  <c r="D136" i="39"/>
  <c r="D150" i="39"/>
  <c r="D25" i="39"/>
  <c r="D48" i="39"/>
  <c r="D65" i="39"/>
  <c r="D76" i="39"/>
  <c r="D87" i="39"/>
  <c r="D90" i="39"/>
  <c r="D104" i="39"/>
  <c r="D107" i="39"/>
  <c r="D110" i="39"/>
  <c r="D39" i="39"/>
  <c r="D144" i="39"/>
  <c r="D15" i="39"/>
  <c r="D28" i="39"/>
  <c r="D43" i="39"/>
  <c r="D54" i="39"/>
  <c r="D68" i="39"/>
  <c r="H12" i="39"/>
  <c r="D96" i="39"/>
  <c r="D116" i="39"/>
  <c r="D119" i="39"/>
  <c r="D23" i="39"/>
  <c r="D31" i="39"/>
  <c r="D41" i="39"/>
  <c r="D46" i="39"/>
  <c r="D57" i="39"/>
  <c r="D60" i="39"/>
  <c r="D71" i="39"/>
  <c r="D74" i="39"/>
  <c r="D85" i="39"/>
  <c r="D99" i="39"/>
  <c r="D102" i="39"/>
  <c r="D122" i="39"/>
  <c r="D127" i="39"/>
  <c r="D132" i="39"/>
  <c r="D137" i="39"/>
  <c r="D147" i="39"/>
  <c r="D18" i="39"/>
  <c r="D26" i="39"/>
  <c r="D34" i="39"/>
  <c r="D49" i="39"/>
  <c r="D63" i="39"/>
  <c r="D66" i="39"/>
  <c r="D88" i="39"/>
  <c r="D91" i="39"/>
  <c r="Q12" i="39"/>
  <c r="D105" i="39"/>
  <c r="D108" i="39"/>
  <c r="D111" i="39"/>
  <c r="D142" i="39"/>
  <c r="D37" i="39"/>
  <c r="D52" i="39"/>
  <c r="D80" i="39"/>
  <c r="D94" i="39"/>
  <c r="D130" i="39"/>
  <c r="D32" i="39"/>
  <c r="D58" i="39"/>
  <c r="D61" i="39"/>
  <c r="D100" i="39"/>
  <c r="D103" i="39"/>
  <c r="I148" i="17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20" i="17"/>
  <c r="I119" i="17"/>
  <c r="I118" i="17"/>
  <c r="I117" i="17"/>
  <c r="I116" i="17"/>
  <c r="I115" i="17"/>
  <c r="I114" i="17"/>
  <c r="I113" i="17"/>
  <c r="I112" i="17"/>
  <c r="I111" i="17"/>
  <c r="I110" i="17"/>
  <c r="I109" i="17"/>
  <c r="I108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8" i="17"/>
  <c r="I87" i="17"/>
  <c r="I86" i="17"/>
  <c r="I85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6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2" i="17"/>
  <c r="I11" i="17"/>
  <c r="I9" i="17"/>
  <c r="P148" i="17"/>
  <c r="D148" i="29"/>
  <c r="Q10" i="39" l="1"/>
  <c r="H10" i="39"/>
  <c r="Q148" i="17"/>
  <c r="I152" i="31"/>
  <c r="G128" i="17"/>
  <c r="G100" i="17"/>
  <c r="G102" i="17"/>
  <c r="G80" i="17"/>
  <c r="G57" i="17"/>
  <c r="G146" i="17"/>
  <c r="G95" i="17"/>
  <c r="G92" i="17"/>
  <c r="G29" i="17"/>
  <c r="G60" i="17"/>
  <c r="G65" i="17"/>
  <c r="G89" i="17"/>
  <c r="G21" i="17"/>
  <c r="G147" i="17"/>
  <c r="G129" i="17"/>
  <c r="G131" i="17"/>
  <c r="G81" i="17"/>
  <c r="G50" i="17"/>
  <c r="G145" i="17"/>
  <c r="G13" i="17"/>
  <c r="G74" i="17"/>
  <c r="G137" i="17"/>
  <c r="G43" i="17"/>
  <c r="G79" i="17"/>
  <c r="G48" i="17"/>
  <c r="G84" i="17"/>
  <c r="G75" i="17"/>
  <c r="G98" i="17"/>
  <c r="G35" i="17"/>
  <c r="G64" i="17"/>
  <c r="G135" i="17"/>
  <c r="G69" i="17"/>
  <c r="G114" i="17"/>
  <c r="G142" i="17"/>
  <c r="G63" i="17"/>
  <c r="G12" i="17"/>
  <c r="G132" i="17"/>
  <c r="G144" i="17"/>
  <c r="G96" i="17"/>
  <c r="G73" i="17"/>
  <c r="G107" i="17"/>
  <c r="G40" i="17"/>
  <c r="G45" i="17"/>
  <c r="G19" i="17"/>
  <c r="G18" i="17"/>
  <c r="G103" i="17"/>
  <c r="G134" i="17"/>
  <c r="G70" i="17"/>
  <c r="G41" i="17"/>
  <c r="G77" i="17"/>
  <c r="G110" i="17"/>
  <c r="G112" i="17"/>
  <c r="G26" i="17"/>
  <c r="G49" i="17"/>
  <c r="G62" i="17"/>
  <c r="G124" i="17"/>
  <c r="G27" i="17"/>
  <c r="G59" i="17"/>
  <c r="G140" i="17"/>
  <c r="G61" i="17"/>
  <c r="G130" i="17"/>
  <c r="G58" i="17"/>
  <c r="G94" i="17"/>
  <c r="G37" i="17"/>
  <c r="G46" i="17"/>
  <c r="G93" i="17"/>
  <c r="G122" i="17"/>
  <c r="G9" i="17"/>
  <c r="G139" i="17"/>
  <c r="G82" i="17"/>
  <c r="G36" i="17"/>
  <c r="G104" i="17"/>
  <c r="G33" i="17"/>
  <c r="G22" i="17"/>
  <c r="G133" i="17"/>
  <c r="G138" i="17"/>
  <c r="G39" i="17"/>
  <c r="G14" i="17"/>
  <c r="G97" i="17"/>
  <c r="G116" i="17"/>
  <c r="G31" i="17"/>
  <c r="G126" i="17"/>
  <c r="G85" i="17"/>
  <c r="G118" i="17"/>
  <c r="G72" i="17"/>
  <c r="G56" i="17"/>
  <c r="G109" i="17"/>
  <c r="G47" i="17"/>
  <c r="G125" i="17"/>
  <c r="G55" i="17"/>
  <c r="G108" i="17"/>
  <c r="G23" i="17"/>
  <c r="G51" i="17"/>
  <c r="G111" i="17"/>
  <c r="G38" i="17"/>
  <c r="G119" i="17"/>
  <c r="G54" i="17"/>
  <c r="G87" i="17"/>
  <c r="G25" i="17"/>
  <c r="G24" i="17"/>
  <c r="G52" i="17"/>
  <c r="G34" i="17"/>
  <c r="G141" i="17"/>
  <c r="G67" i="17"/>
  <c r="G16" i="17"/>
  <c r="G88" i="17"/>
  <c r="G15" i="17"/>
  <c r="G136" i="17"/>
  <c r="G53" i="17"/>
  <c r="G78" i="17"/>
  <c r="G83" i="17"/>
  <c r="G113" i="17"/>
  <c r="G71" i="17"/>
  <c r="G90" i="17"/>
  <c r="G11" i="17"/>
  <c r="G101" i="17"/>
  <c r="G86" i="17"/>
  <c r="G117" i="17"/>
  <c r="G68" i="17"/>
  <c r="G121" i="17"/>
  <c r="G30" i="17"/>
  <c r="G106" i="17"/>
  <c r="G32" i="17"/>
  <c r="G120" i="17"/>
  <c r="G44" i="17"/>
  <c r="G66" i="17"/>
  <c r="G105" i="17"/>
  <c r="G148" i="17"/>
  <c r="G123" i="17"/>
  <c r="G91" i="17"/>
  <c r="G127" i="17"/>
  <c r="G99" i="17"/>
  <c r="G20" i="17"/>
  <c r="G42" i="17"/>
  <c r="G76" i="17"/>
  <c r="G17" i="17"/>
  <c r="G115" i="17"/>
  <c r="G28" i="17"/>
  <c r="G143" i="17"/>
  <c r="I10" i="17"/>
  <c r="I8" i="17" s="1"/>
  <c r="D12" i="39"/>
  <c r="D10" i="39" s="1"/>
  <c r="D148" i="17"/>
  <c r="L148" i="17"/>
  <c r="D152" i="31" l="1"/>
  <c r="J152" i="31"/>
  <c r="G10" i="17"/>
  <c r="G8" i="17" s="1"/>
  <c r="D147" i="17" l="1"/>
  <c r="D146" i="17"/>
  <c r="D145" i="17"/>
  <c r="D144" i="17"/>
  <c r="D143" i="17"/>
  <c r="D142" i="17"/>
  <c r="D141" i="17"/>
  <c r="D140" i="17"/>
  <c r="D139" i="17"/>
  <c r="D138" i="17"/>
  <c r="D137" i="17"/>
  <c r="D136" i="17"/>
  <c r="D135" i="17"/>
  <c r="D134" i="17"/>
  <c r="D133" i="17"/>
  <c r="D132" i="17"/>
  <c r="D131" i="17"/>
  <c r="D130" i="17"/>
  <c r="D129" i="17"/>
  <c r="D128" i="17"/>
  <c r="D127" i="17"/>
  <c r="D126" i="17"/>
  <c r="D125" i="17"/>
  <c r="D124" i="17"/>
  <c r="D123" i="17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D86" i="17"/>
  <c r="D85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60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12" i="17"/>
  <c r="D67" i="31" l="1"/>
  <c r="D131" i="31"/>
  <c r="D43" i="31"/>
  <c r="D76" i="31"/>
  <c r="D148" i="31"/>
  <c r="D21" i="31"/>
  <c r="D29" i="31"/>
  <c r="D37" i="31"/>
  <c r="D44" i="31"/>
  <c r="D52" i="31"/>
  <c r="D60" i="31"/>
  <c r="D69" i="31"/>
  <c r="D77" i="31"/>
  <c r="D85" i="31"/>
  <c r="D93" i="31"/>
  <c r="D101" i="31"/>
  <c r="D109" i="31"/>
  <c r="D117" i="31"/>
  <c r="D125" i="31"/>
  <c r="D133" i="31"/>
  <c r="D141" i="31"/>
  <c r="D149" i="31"/>
  <c r="D27" i="31"/>
  <c r="D58" i="31"/>
  <c r="D99" i="31"/>
  <c r="D139" i="31"/>
  <c r="D84" i="31"/>
  <c r="D140" i="31"/>
  <c r="D22" i="31"/>
  <c r="D30" i="31"/>
  <c r="D38" i="31"/>
  <c r="D45" i="31"/>
  <c r="D53" i="31"/>
  <c r="D61" i="31"/>
  <c r="D70" i="31"/>
  <c r="D78" i="31"/>
  <c r="D86" i="31"/>
  <c r="D94" i="31"/>
  <c r="D102" i="31"/>
  <c r="D110" i="31"/>
  <c r="D118" i="31"/>
  <c r="D126" i="31"/>
  <c r="D134" i="31"/>
  <c r="D142" i="31"/>
  <c r="D150" i="31"/>
  <c r="D19" i="31"/>
  <c r="D50" i="31"/>
  <c r="D91" i="31"/>
  <c r="D123" i="31"/>
  <c r="D36" i="31"/>
  <c r="D68" i="31"/>
  <c r="D132" i="31"/>
  <c r="D23" i="31"/>
  <c r="D31" i="31"/>
  <c r="D39" i="31"/>
  <c r="D46" i="31"/>
  <c r="D54" i="31"/>
  <c r="D62" i="31"/>
  <c r="D71" i="31"/>
  <c r="D79" i="31"/>
  <c r="D87" i="31"/>
  <c r="D103" i="31"/>
  <c r="D111" i="31"/>
  <c r="D119" i="31"/>
  <c r="D127" i="31"/>
  <c r="D135" i="31"/>
  <c r="D143" i="31"/>
  <c r="D151" i="31"/>
  <c r="D75" i="31"/>
  <c r="D147" i="31"/>
  <c r="D51" i="31"/>
  <c r="D92" i="31"/>
  <c r="D108" i="31"/>
  <c r="D16" i="31"/>
  <c r="D24" i="31"/>
  <c r="D32" i="31"/>
  <c r="D40" i="31"/>
  <c r="D47" i="31"/>
  <c r="D55" i="31"/>
  <c r="D64" i="31"/>
  <c r="D72" i="31"/>
  <c r="D80" i="31"/>
  <c r="D88" i="31"/>
  <c r="D96" i="31"/>
  <c r="D104" i="31"/>
  <c r="D112" i="31"/>
  <c r="D120" i="31"/>
  <c r="D128" i="31"/>
  <c r="D136" i="31"/>
  <c r="D144" i="31"/>
  <c r="D42" i="31"/>
  <c r="D107" i="31"/>
  <c r="D28" i="31"/>
  <c r="D124" i="31"/>
  <c r="D17" i="31"/>
  <c r="D25" i="31"/>
  <c r="D33" i="31"/>
  <c r="D41" i="31"/>
  <c r="D48" i="31"/>
  <c r="D56" i="31"/>
  <c r="D65" i="31"/>
  <c r="D73" i="31"/>
  <c r="D81" i="31"/>
  <c r="D89" i="31"/>
  <c r="D97" i="31"/>
  <c r="D105" i="31"/>
  <c r="D113" i="31"/>
  <c r="D121" i="31"/>
  <c r="D129" i="31"/>
  <c r="D137" i="31"/>
  <c r="D145" i="31"/>
  <c r="D35" i="31"/>
  <c r="D83" i="31"/>
  <c r="D115" i="31"/>
  <c r="D20" i="31"/>
  <c r="D59" i="31"/>
  <c r="D100" i="31"/>
  <c r="D116" i="31"/>
  <c r="D18" i="31"/>
  <c r="D26" i="31"/>
  <c r="D34" i="31"/>
  <c r="D49" i="31"/>
  <c r="D57" i="31"/>
  <c r="D66" i="31"/>
  <c r="D74" i="31"/>
  <c r="D82" i="31"/>
  <c r="D90" i="31"/>
  <c r="D98" i="31"/>
  <c r="D106" i="31"/>
  <c r="D114" i="31"/>
  <c r="D122" i="31"/>
  <c r="D130" i="31"/>
  <c r="D138" i="31"/>
  <c r="D146" i="31"/>
  <c r="D95" i="31"/>
  <c r="D59" i="17"/>
  <c r="D63" i="31" l="1"/>
  <c r="H148" i="36" l="1"/>
  <c r="K147" i="36"/>
  <c r="J147" i="36"/>
  <c r="I147" i="36"/>
  <c r="H147" i="36"/>
  <c r="K146" i="36"/>
  <c r="J146" i="36"/>
  <c r="I146" i="36"/>
  <c r="O146" i="17"/>
  <c r="K145" i="36"/>
  <c r="J145" i="36"/>
  <c r="I145" i="36"/>
  <c r="O145" i="17"/>
  <c r="K144" i="36"/>
  <c r="J144" i="36"/>
  <c r="I144" i="36"/>
  <c r="O144" i="17"/>
  <c r="K143" i="36"/>
  <c r="J143" i="36"/>
  <c r="I143" i="36"/>
  <c r="O143" i="17"/>
  <c r="K142" i="36"/>
  <c r="J142" i="36"/>
  <c r="I142" i="36"/>
  <c r="O142" i="17"/>
  <c r="K141" i="36"/>
  <c r="J141" i="36"/>
  <c r="I141" i="36"/>
  <c r="O141" i="17"/>
  <c r="K140" i="36"/>
  <c r="J140" i="36"/>
  <c r="I140" i="36"/>
  <c r="K139" i="36"/>
  <c r="J139" i="36"/>
  <c r="I139" i="36"/>
  <c r="O139" i="17"/>
  <c r="K138" i="36"/>
  <c r="J138" i="36"/>
  <c r="I138" i="36"/>
  <c r="O138" i="17"/>
  <c r="K137" i="36"/>
  <c r="J137" i="36"/>
  <c r="I137" i="36"/>
  <c r="O137" i="17"/>
  <c r="K136" i="36"/>
  <c r="J136" i="36"/>
  <c r="I136" i="36"/>
  <c r="O136" i="17"/>
  <c r="K135" i="36"/>
  <c r="J135" i="36"/>
  <c r="I135" i="36"/>
  <c r="O135" i="17"/>
  <c r="K134" i="36"/>
  <c r="J134" i="36"/>
  <c r="I134" i="36"/>
  <c r="O134" i="17"/>
  <c r="K133" i="36"/>
  <c r="J133" i="36"/>
  <c r="I133" i="36"/>
  <c r="O133" i="17"/>
  <c r="K132" i="36"/>
  <c r="J132" i="36"/>
  <c r="I132" i="36"/>
  <c r="O132" i="17"/>
  <c r="K131" i="36"/>
  <c r="J131" i="36"/>
  <c r="I131" i="36"/>
  <c r="O131" i="17"/>
  <c r="K130" i="36"/>
  <c r="J130" i="36"/>
  <c r="I130" i="36"/>
  <c r="O130" i="17"/>
  <c r="K129" i="36"/>
  <c r="J129" i="36"/>
  <c r="I129" i="36"/>
  <c r="O129" i="17"/>
  <c r="K128" i="36"/>
  <c r="J128" i="36"/>
  <c r="I128" i="36"/>
  <c r="O128" i="17"/>
  <c r="K127" i="36"/>
  <c r="J127" i="36"/>
  <c r="I127" i="36"/>
  <c r="O127" i="17"/>
  <c r="K126" i="36"/>
  <c r="J126" i="36"/>
  <c r="I126" i="36"/>
  <c r="O126" i="17"/>
  <c r="K125" i="36"/>
  <c r="J125" i="36"/>
  <c r="I125" i="36"/>
  <c r="O125" i="17"/>
  <c r="K124" i="36"/>
  <c r="J124" i="36"/>
  <c r="I124" i="36"/>
  <c r="O124" i="17"/>
  <c r="K123" i="36"/>
  <c r="J123" i="36"/>
  <c r="I123" i="36"/>
  <c r="O123" i="17"/>
  <c r="K122" i="36"/>
  <c r="J122" i="36"/>
  <c r="I122" i="36"/>
  <c r="O122" i="17"/>
  <c r="K121" i="36"/>
  <c r="J121" i="36"/>
  <c r="I121" i="36"/>
  <c r="O121" i="17"/>
  <c r="K120" i="36"/>
  <c r="J120" i="36"/>
  <c r="I120" i="36"/>
  <c r="O120" i="17"/>
  <c r="K119" i="36"/>
  <c r="J119" i="36"/>
  <c r="I119" i="36"/>
  <c r="O119" i="17"/>
  <c r="K118" i="36"/>
  <c r="J118" i="36"/>
  <c r="I118" i="36"/>
  <c r="O118" i="17"/>
  <c r="K117" i="36"/>
  <c r="J117" i="36"/>
  <c r="I117" i="36"/>
  <c r="O117" i="17"/>
  <c r="K116" i="36"/>
  <c r="J116" i="36"/>
  <c r="I116" i="36"/>
  <c r="O116" i="17"/>
  <c r="K115" i="36"/>
  <c r="J115" i="36"/>
  <c r="I115" i="36"/>
  <c r="O115" i="17"/>
  <c r="K114" i="36"/>
  <c r="J114" i="36"/>
  <c r="I114" i="36"/>
  <c r="O114" i="17"/>
  <c r="K113" i="36"/>
  <c r="J113" i="36"/>
  <c r="I113" i="36"/>
  <c r="O113" i="17"/>
  <c r="K112" i="36"/>
  <c r="J112" i="36"/>
  <c r="I112" i="36"/>
  <c r="O112" i="17"/>
  <c r="K111" i="36"/>
  <c r="J111" i="36"/>
  <c r="I111" i="36"/>
  <c r="O111" i="17"/>
  <c r="K110" i="36"/>
  <c r="J110" i="36"/>
  <c r="I110" i="36"/>
  <c r="O110" i="17"/>
  <c r="K109" i="36"/>
  <c r="J109" i="36"/>
  <c r="I109" i="36"/>
  <c r="O109" i="17"/>
  <c r="K108" i="36"/>
  <c r="J108" i="36"/>
  <c r="I108" i="36"/>
  <c r="O108" i="17"/>
  <c r="K107" i="36"/>
  <c r="J107" i="36"/>
  <c r="I107" i="36"/>
  <c r="K106" i="36"/>
  <c r="J106" i="36"/>
  <c r="I106" i="36"/>
  <c r="O106" i="17"/>
  <c r="K105" i="36"/>
  <c r="J105" i="36"/>
  <c r="I105" i="36"/>
  <c r="O105" i="17"/>
  <c r="K104" i="36"/>
  <c r="J104" i="36"/>
  <c r="I104" i="36"/>
  <c r="O104" i="17"/>
  <c r="K103" i="36"/>
  <c r="J103" i="36"/>
  <c r="I103" i="36"/>
  <c r="O103" i="17"/>
  <c r="K102" i="36"/>
  <c r="J102" i="36"/>
  <c r="I102" i="36"/>
  <c r="O102" i="17"/>
  <c r="K101" i="36"/>
  <c r="J101" i="36"/>
  <c r="I101" i="36"/>
  <c r="K100" i="36"/>
  <c r="J100" i="36"/>
  <c r="I100" i="36"/>
  <c r="O100" i="17"/>
  <c r="K99" i="36"/>
  <c r="J99" i="36"/>
  <c r="I99" i="36"/>
  <c r="O99" i="17"/>
  <c r="K98" i="36"/>
  <c r="J98" i="36"/>
  <c r="I98" i="36"/>
  <c r="O98" i="17"/>
  <c r="K97" i="36"/>
  <c r="J97" i="36"/>
  <c r="I97" i="36"/>
  <c r="O97" i="17"/>
  <c r="K96" i="36"/>
  <c r="J96" i="36"/>
  <c r="I96" i="36"/>
  <c r="O96" i="17"/>
  <c r="K95" i="36"/>
  <c r="J95" i="36"/>
  <c r="I95" i="36"/>
  <c r="O95" i="17"/>
  <c r="K94" i="36"/>
  <c r="J94" i="36"/>
  <c r="I94" i="36"/>
  <c r="O94" i="17"/>
  <c r="K93" i="36"/>
  <c r="J93" i="36"/>
  <c r="I93" i="36"/>
  <c r="O93" i="17"/>
  <c r="K92" i="36"/>
  <c r="J92" i="36"/>
  <c r="I92" i="36"/>
  <c r="O92" i="17"/>
  <c r="K91" i="36"/>
  <c r="J91" i="36"/>
  <c r="I91" i="36"/>
  <c r="O91" i="17"/>
  <c r="K90" i="36"/>
  <c r="J90" i="36"/>
  <c r="I90" i="36"/>
  <c r="O90" i="17"/>
  <c r="K89" i="36"/>
  <c r="J89" i="36"/>
  <c r="I89" i="36"/>
  <c r="O89" i="17"/>
  <c r="K88" i="36"/>
  <c r="J88" i="36"/>
  <c r="I88" i="36"/>
  <c r="O88" i="17"/>
  <c r="K87" i="36"/>
  <c r="J87" i="36"/>
  <c r="I87" i="36"/>
  <c r="O87" i="17"/>
  <c r="K86" i="36"/>
  <c r="J86" i="36"/>
  <c r="I86" i="36"/>
  <c r="O86" i="17"/>
  <c r="K85" i="36"/>
  <c r="J85" i="36"/>
  <c r="I85" i="36"/>
  <c r="K84" i="36"/>
  <c r="J84" i="36"/>
  <c r="I84" i="36"/>
  <c r="O84" i="17"/>
  <c r="K83" i="36"/>
  <c r="J83" i="36"/>
  <c r="I83" i="36"/>
  <c r="O83" i="17"/>
  <c r="K82" i="36"/>
  <c r="J82" i="36"/>
  <c r="I82" i="36"/>
  <c r="O82" i="17"/>
  <c r="K81" i="36"/>
  <c r="J81" i="36"/>
  <c r="I81" i="36"/>
  <c r="O81" i="17"/>
  <c r="K80" i="36"/>
  <c r="J80" i="36"/>
  <c r="I80" i="36"/>
  <c r="O80" i="17"/>
  <c r="K79" i="36"/>
  <c r="J79" i="36"/>
  <c r="I79" i="36"/>
  <c r="O79" i="17"/>
  <c r="K78" i="36"/>
  <c r="J78" i="36"/>
  <c r="I78" i="36"/>
  <c r="O78" i="17"/>
  <c r="K77" i="36"/>
  <c r="J77" i="36"/>
  <c r="I77" i="36"/>
  <c r="O77" i="17"/>
  <c r="K76" i="36"/>
  <c r="J76" i="36"/>
  <c r="I76" i="36"/>
  <c r="O76" i="17"/>
  <c r="K75" i="36"/>
  <c r="J75" i="36"/>
  <c r="I75" i="36"/>
  <c r="O75" i="17"/>
  <c r="K74" i="36"/>
  <c r="J74" i="36"/>
  <c r="I74" i="36"/>
  <c r="O74" i="17"/>
  <c r="K73" i="36"/>
  <c r="J73" i="36"/>
  <c r="I73" i="36"/>
  <c r="O73" i="17"/>
  <c r="K72" i="36"/>
  <c r="J72" i="36"/>
  <c r="I72" i="36"/>
  <c r="O72" i="17"/>
  <c r="K71" i="36"/>
  <c r="J71" i="36"/>
  <c r="I71" i="36"/>
  <c r="O71" i="17"/>
  <c r="K70" i="36"/>
  <c r="J70" i="36"/>
  <c r="I70" i="36"/>
  <c r="O70" i="17"/>
  <c r="K69" i="36"/>
  <c r="J69" i="36"/>
  <c r="I69" i="36"/>
  <c r="O69" i="17"/>
  <c r="K68" i="36"/>
  <c r="J68" i="36"/>
  <c r="I68" i="36"/>
  <c r="O68" i="17"/>
  <c r="K67" i="36"/>
  <c r="J67" i="36"/>
  <c r="I67" i="36"/>
  <c r="O67" i="17"/>
  <c r="K66" i="36"/>
  <c r="J66" i="36"/>
  <c r="I66" i="36"/>
  <c r="O66" i="17"/>
  <c r="K65" i="36"/>
  <c r="J65" i="36"/>
  <c r="I65" i="36"/>
  <c r="O65" i="17"/>
  <c r="K64" i="36"/>
  <c r="J64" i="36"/>
  <c r="I64" i="36"/>
  <c r="O64" i="17"/>
  <c r="K63" i="36"/>
  <c r="J63" i="36"/>
  <c r="I63" i="36"/>
  <c r="O63" i="17"/>
  <c r="K62" i="36"/>
  <c r="J62" i="36"/>
  <c r="I62" i="36"/>
  <c r="O62" i="17"/>
  <c r="K61" i="36"/>
  <c r="J61" i="36"/>
  <c r="I61" i="36"/>
  <c r="O61" i="17"/>
  <c r="K60" i="36"/>
  <c r="J60" i="36"/>
  <c r="I60" i="36"/>
  <c r="O60" i="17"/>
  <c r="K59" i="36"/>
  <c r="J59" i="36"/>
  <c r="I59" i="36"/>
  <c r="O59" i="17"/>
  <c r="K58" i="36"/>
  <c r="J58" i="36"/>
  <c r="I58" i="36"/>
  <c r="O58" i="17"/>
  <c r="K57" i="36"/>
  <c r="J57" i="36"/>
  <c r="I57" i="36"/>
  <c r="O57" i="17"/>
  <c r="K56" i="36"/>
  <c r="J56" i="36"/>
  <c r="I56" i="36"/>
  <c r="O56" i="17"/>
  <c r="K55" i="36"/>
  <c r="J55" i="36"/>
  <c r="I55" i="36"/>
  <c r="O55" i="17"/>
  <c r="K54" i="36"/>
  <c r="J54" i="36"/>
  <c r="I54" i="36"/>
  <c r="O54" i="17"/>
  <c r="K53" i="36"/>
  <c r="J53" i="36"/>
  <c r="I53" i="36"/>
  <c r="O53" i="17"/>
  <c r="K52" i="36"/>
  <c r="J52" i="36"/>
  <c r="I52" i="36"/>
  <c r="O52" i="17"/>
  <c r="K51" i="36"/>
  <c r="J51" i="36"/>
  <c r="I51" i="36"/>
  <c r="O51" i="17"/>
  <c r="K50" i="36"/>
  <c r="J50" i="36"/>
  <c r="I50" i="36"/>
  <c r="O50" i="17"/>
  <c r="K49" i="36"/>
  <c r="J49" i="36"/>
  <c r="I49" i="36"/>
  <c r="K48" i="36"/>
  <c r="J48" i="36"/>
  <c r="I48" i="36"/>
  <c r="O48" i="17"/>
  <c r="K47" i="36"/>
  <c r="J47" i="36"/>
  <c r="I47" i="36"/>
  <c r="O47" i="17"/>
  <c r="K46" i="36"/>
  <c r="J46" i="36"/>
  <c r="I46" i="36"/>
  <c r="O46" i="17"/>
  <c r="K45" i="36"/>
  <c r="J45" i="36"/>
  <c r="I45" i="36"/>
  <c r="O45" i="17"/>
  <c r="K44" i="36"/>
  <c r="J44" i="36"/>
  <c r="I44" i="36"/>
  <c r="O44" i="17"/>
  <c r="K43" i="36"/>
  <c r="J43" i="36"/>
  <c r="I43" i="36"/>
  <c r="O43" i="17"/>
  <c r="K42" i="36"/>
  <c r="J42" i="36"/>
  <c r="I42" i="36"/>
  <c r="O42" i="17"/>
  <c r="K41" i="36"/>
  <c r="J41" i="36"/>
  <c r="I41" i="36"/>
  <c r="O41" i="17"/>
  <c r="K40" i="36"/>
  <c r="J40" i="36"/>
  <c r="I40" i="36"/>
  <c r="O40" i="17"/>
  <c r="K39" i="36"/>
  <c r="J39" i="36"/>
  <c r="I39" i="36"/>
  <c r="O39" i="17"/>
  <c r="K38" i="36"/>
  <c r="J38" i="36"/>
  <c r="I38" i="36"/>
  <c r="O38" i="17"/>
  <c r="K37" i="36"/>
  <c r="J37" i="36"/>
  <c r="I37" i="36"/>
  <c r="O37" i="17"/>
  <c r="K36" i="36"/>
  <c r="J36" i="36"/>
  <c r="I36" i="36"/>
  <c r="O36" i="17"/>
  <c r="K35" i="36"/>
  <c r="J35" i="36"/>
  <c r="I35" i="36"/>
  <c r="O35" i="17"/>
  <c r="K34" i="36"/>
  <c r="J34" i="36"/>
  <c r="I34" i="36"/>
  <c r="O34" i="17"/>
  <c r="K33" i="36"/>
  <c r="J33" i="36"/>
  <c r="I33" i="36"/>
  <c r="O33" i="17"/>
  <c r="K32" i="36"/>
  <c r="J32" i="36"/>
  <c r="I32" i="36"/>
  <c r="O32" i="17"/>
  <c r="K31" i="36"/>
  <c r="J31" i="36"/>
  <c r="I31" i="36"/>
  <c r="O31" i="17"/>
  <c r="K30" i="36"/>
  <c r="J30" i="36"/>
  <c r="I30" i="36"/>
  <c r="O30" i="17"/>
  <c r="K29" i="36"/>
  <c r="J29" i="36"/>
  <c r="I29" i="36"/>
  <c r="O29" i="17"/>
  <c r="K28" i="36"/>
  <c r="J28" i="36"/>
  <c r="I28" i="36"/>
  <c r="O28" i="17"/>
  <c r="K27" i="36"/>
  <c r="J27" i="36"/>
  <c r="I27" i="36"/>
  <c r="O27" i="17"/>
  <c r="K26" i="36"/>
  <c r="J26" i="36"/>
  <c r="I26" i="36"/>
  <c r="O26" i="17"/>
  <c r="K25" i="36"/>
  <c r="J25" i="36"/>
  <c r="I25" i="36"/>
  <c r="O25" i="17"/>
  <c r="K24" i="36"/>
  <c r="J24" i="36"/>
  <c r="I24" i="36"/>
  <c r="O24" i="17"/>
  <c r="K23" i="36"/>
  <c r="J23" i="36"/>
  <c r="I23" i="36"/>
  <c r="K22" i="36"/>
  <c r="J22" i="36"/>
  <c r="I22" i="36"/>
  <c r="O22" i="17"/>
  <c r="K21" i="36"/>
  <c r="J21" i="36"/>
  <c r="I21" i="36"/>
  <c r="O21" i="17"/>
  <c r="K20" i="36"/>
  <c r="J20" i="36"/>
  <c r="I20" i="36"/>
  <c r="O20" i="17"/>
  <c r="K19" i="36"/>
  <c r="J19" i="36"/>
  <c r="I19" i="36"/>
  <c r="O19" i="17"/>
  <c r="K18" i="36"/>
  <c r="J18" i="36"/>
  <c r="I18" i="36"/>
  <c r="O18" i="17"/>
  <c r="K17" i="36"/>
  <c r="J17" i="36"/>
  <c r="I17" i="36"/>
  <c r="O17" i="17"/>
  <c r="K16" i="36"/>
  <c r="J16" i="36"/>
  <c r="I16" i="36"/>
  <c r="O16" i="17"/>
  <c r="K15" i="36"/>
  <c r="J15" i="36"/>
  <c r="I15" i="36"/>
  <c r="O15" i="17"/>
  <c r="K14" i="36"/>
  <c r="J14" i="36"/>
  <c r="I14" i="36"/>
  <c r="O14" i="17"/>
  <c r="K13" i="36"/>
  <c r="J13" i="36"/>
  <c r="I13" i="36"/>
  <c r="K12" i="36"/>
  <c r="J12" i="36"/>
  <c r="I12" i="36"/>
  <c r="K11" i="36"/>
  <c r="J11" i="36"/>
  <c r="I11" i="36"/>
  <c r="O11" i="17"/>
  <c r="G10" i="36"/>
  <c r="G8" i="36" s="1"/>
  <c r="F10" i="36"/>
  <c r="F8" i="36" s="1"/>
  <c r="E10" i="36"/>
  <c r="E8" i="36" s="1"/>
  <c r="I10" i="36" l="1"/>
  <c r="K10" i="36"/>
  <c r="H20" i="31"/>
  <c r="H116" i="31"/>
  <c r="H130" i="31"/>
  <c r="H94" i="31"/>
  <c r="H54" i="31"/>
  <c r="H56" i="31"/>
  <c r="H58" i="31"/>
  <c r="H60" i="31"/>
  <c r="H62" i="31"/>
  <c r="H64" i="31"/>
  <c r="H66" i="31"/>
  <c r="H68" i="31"/>
  <c r="H70" i="31"/>
  <c r="H72" i="31"/>
  <c r="H74" i="31"/>
  <c r="H76" i="31"/>
  <c r="H78" i="31"/>
  <c r="H80" i="31"/>
  <c r="H82" i="31"/>
  <c r="H84" i="31"/>
  <c r="H86" i="31"/>
  <c r="H88" i="31"/>
  <c r="H18" i="31"/>
  <c r="H108" i="31"/>
  <c r="H124" i="31"/>
  <c r="H134" i="31"/>
  <c r="H100" i="31"/>
  <c r="H29" i="31"/>
  <c r="H31" i="31"/>
  <c r="H33" i="31"/>
  <c r="H35" i="31"/>
  <c r="H37" i="31"/>
  <c r="H39" i="31"/>
  <c r="H41" i="31"/>
  <c r="H42" i="31"/>
  <c r="H44" i="31"/>
  <c r="H46" i="31"/>
  <c r="H48" i="31"/>
  <c r="H50" i="31"/>
  <c r="H52" i="31"/>
  <c r="H145" i="31"/>
  <c r="H147" i="31"/>
  <c r="H149" i="31"/>
  <c r="H22" i="31"/>
  <c r="H112" i="31"/>
  <c r="H120" i="31"/>
  <c r="H126" i="31"/>
  <c r="H132" i="31"/>
  <c r="H138" i="31"/>
  <c r="H142" i="31"/>
  <c r="H98" i="31"/>
  <c r="H19" i="31"/>
  <c r="H21" i="31"/>
  <c r="H23" i="31"/>
  <c r="H25" i="31"/>
  <c r="H107" i="31"/>
  <c r="H109" i="31"/>
  <c r="H111" i="31"/>
  <c r="H113" i="31"/>
  <c r="H115" i="31"/>
  <c r="H117" i="31"/>
  <c r="H119" i="31"/>
  <c r="H121" i="31"/>
  <c r="H123" i="31"/>
  <c r="H125" i="31"/>
  <c r="H127" i="31"/>
  <c r="H129" i="31"/>
  <c r="H131" i="31"/>
  <c r="H133" i="31"/>
  <c r="H135" i="31"/>
  <c r="H137" i="31"/>
  <c r="H139" i="31"/>
  <c r="H141" i="31"/>
  <c r="H143" i="31"/>
  <c r="H118" i="31"/>
  <c r="H140" i="31"/>
  <c r="H96" i="31"/>
  <c r="H91" i="31"/>
  <c r="H93" i="31"/>
  <c r="H97" i="31"/>
  <c r="H99" i="31"/>
  <c r="H101" i="31"/>
  <c r="H103" i="31"/>
  <c r="H26" i="31"/>
  <c r="H110" i="31"/>
  <c r="H122" i="31"/>
  <c r="H136" i="31"/>
  <c r="H90" i="31"/>
  <c r="H102" i="31"/>
  <c r="H15" i="31"/>
  <c r="H55" i="31"/>
  <c r="H57" i="31"/>
  <c r="H59" i="31"/>
  <c r="H61" i="31"/>
  <c r="H63" i="31"/>
  <c r="H65" i="31"/>
  <c r="H67" i="31"/>
  <c r="H69" i="31"/>
  <c r="H71" i="31"/>
  <c r="H73" i="31"/>
  <c r="H75" i="31"/>
  <c r="H77" i="31"/>
  <c r="H79" i="31"/>
  <c r="H81" i="31"/>
  <c r="H83" i="31"/>
  <c r="H85" i="31"/>
  <c r="H87" i="31"/>
  <c r="H24" i="31"/>
  <c r="H106" i="31"/>
  <c r="H114" i="31"/>
  <c r="H128" i="31"/>
  <c r="H92" i="31"/>
  <c r="H104" i="31"/>
  <c r="H28" i="31"/>
  <c r="H30" i="31"/>
  <c r="H32" i="31"/>
  <c r="H34" i="31"/>
  <c r="H36" i="31"/>
  <c r="H38" i="31"/>
  <c r="H40" i="31"/>
  <c r="H43" i="31"/>
  <c r="H45" i="31"/>
  <c r="H47" i="31"/>
  <c r="H49" i="31"/>
  <c r="H51" i="31"/>
  <c r="H146" i="31"/>
  <c r="H148" i="31"/>
  <c r="H150" i="31"/>
  <c r="H95" i="31"/>
  <c r="O9" i="17"/>
  <c r="O23" i="17"/>
  <c r="O49" i="17"/>
  <c r="O85" i="17"/>
  <c r="O12" i="17"/>
  <c r="O101" i="17"/>
  <c r="O140" i="17"/>
  <c r="H13" i="36"/>
  <c r="H50" i="36"/>
  <c r="H52" i="36"/>
  <c r="H54" i="36"/>
  <c r="H56" i="36"/>
  <c r="H58" i="36"/>
  <c r="H60" i="36"/>
  <c r="H62" i="36"/>
  <c r="H64" i="36"/>
  <c r="H66" i="36"/>
  <c r="H68" i="36"/>
  <c r="H70" i="36"/>
  <c r="H72" i="36"/>
  <c r="H74" i="36"/>
  <c r="H76" i="36"/>
  <c r="H78" i="36"/>
  <c r="H80" i="36"/>
  <c r="H82" i="36"/>
  <c r="H84" i="36"/>
  <c r="H86" i="36"/>
  <c r="H88" i="36"/>
  <c r="H90" i="36"/>
  <c r="H92" i="36"/>
  <c r="H94" i="36"/>
  <c r="H96" i="36"/>
  <c r="H98" i="36"/>
  <c r="H100" i="36"/>
  <c r="H16" i="36"/>
  <c r="H106" i="36"/>
  <c r="H118" i="36"/>
  <c r="H130" i="36"/>
  <c r="H24" i="36"/>
  <c r="H32" i="36"/>
  <c r="H43" i="36"/>
  <c r="H146" i="36"/>
  <c r="H49" i="36"/>
  <c r="H51" i="36"/>
  <c r="H53" i="36"/>
  <c r="H55" i="36"/>
  <c r="H57" i="36"/>
  <c r="H59" i="36"/>
  <c r="H61" i="36"/>
  <c r="H63" i="36"/>
  <c r="H65" i="36"/>
  <c r="H67" i="36"/>
  <c r="H69" i="36"/>
  <c r="H71" i="36"/>
  <c r="H73" i="36"/>
  <c r="H75" i="36"/>
  <c r="H77" i="36"/>
  <c r="H79" i="36"/>
  <c r="H81" i="36"/>
  <c r="H83" i="36"/>
  <c r="H14" i="36"/>
  <c r="H22" i="36"/>
  <c r="H104" i="36"/>
  <c r="H112" i="36"/>
  <c r="H120" i="36"/>
  <c r="H128" i="36"/>
  <c r="H28" i="36"/>
  <c r="H34" i="36"/>
  <c r="H41" i="36"/>
  <c r="H47" i="36"/>
  <c r="H11" i="36"/>
  <c r="H85" i="36"/>
  <c r="H87" i="36"/>
  <c r="H89" i="36"/>
  <c r="H91" i="36"/>
  <c r="H93" i="36"/>
  <c r="H95" i="36"/>
  <c r="H97" i="36"/>
  <c r="H99" i="36"/>
  <c r="H20" i="36"/>
  <c r="H108" i="36"/>
  <c r="H116" i="36"/>
  <c r="H124" i="36"/>
  <c r="H132" i="36"/>
  <c r="H136" i="36"/>
  <c r="H26" i="36"/>
  <c r="H142" i="36"/>
  <c r="H17" i="36"/>
  <c r="H19" i="36"/>
  <c r="H101" i="36"/>
  <c r="H103" i="36"/>
  <c r="H105" i="36"/>
  <c r="H107" i="36"/>
  <c r="H109" i="36"/>
  <c r="H111" i="36"/>
  <c r="H113" i="36"/>
  <c r="H115" i="36"/>
  <c r="H117" i="36"/>
  <c r="H119" i="36"/>
  <c r="H121" i="36"/>
  <c r="H123" i="36"/>
  <c r="H125" i="36"/>
  <c r="H127" i="36"/>
  <c r="H129" i="36"/>
  <c r="H131" i="36"/>
  <c r="H133" i="36"/>
  <c r="H135" i="36"/>
  <c r="H137" i="36"/>
  <c r="H139" i="36"/>
  <c r="H18" i="36"/>
  <c r="H102" i="36"/>
  <c r="H110" i="36"/>
  <c r="H114" i="36"/>
  <c r="H122" i="36"/>
  <c r="H126" i="36"/>
  <c r="H134" i="36"/>
  <c r="H138" i="36"/>
  <c r="H30" i="36"/>
  <c r="H36" i="36"/>
  <c r="H39" i="36"/>
  <c r="H45" i="36"/>
  <c r="H140" i="36"/>
  <c r="H144" i="36"/>
  <c r="H15" i="36"/>
  <c r="H21" i="36"/>
  <c r="H23" i="36"/>
  <c r="H25" i="36"/>
  <c r="H27" i="36"/>
  <c r="H29" i="36"/>
  <c r="H31" i="36"/>
  <c r="H33" i="36"/>
  <c r="H35" i="36"/>
  <c r="H37" i="36"/>
  <c r="H38" i="36"/>
  <c r="H40" i="36"/>
  <c r="H42" i="36"/>
  <c r="H44" i="36"/>
  <c r="H46" i="36"/>
  <c r="H48" i="36"/>
  <c r="H141" i="36"/>
  <c r="H143" i="36"/>
  <c r="H145" i="36"/>
  <c r="J10" i="36"/>
  <c r="D10" i="36"/>
  <c r="D8" i="36" s="1"/>
  <c r="H12" i="36"/>
  <c r="H13" i="31" l="1"/>
  <c r="H144" i="31"/>
  <c r="H105" i="31"/>
  <c r="H27" i="31"/>
  <c r="H16" i="31"/>
  <c r="H89" i="31"/>
  <c r="H17" i="31"/>
  <c r="H53" i="31"/>
  <c r="O10" i="17"/>
  <c r="O8" i="17" s="1"/>
  <c r="H10" i="36"/>
  <c r="H14" i="31" l="1"/>
  <c r="H12" i="31" s="1"/>
  <c r="D65" i="29" l="1"/>
  <c r="D63" i="29"/>
  <c r="Q63" i="17" l="1"/>
  <c r="Q65" i="17"/>
  <c r="J69" i="31" l="1"/>
  <c r="J67" i="31"/>
  <c r="D12" i="29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27" i="29"/>
  <c r="D28" i="29"/>
  <c r="D29" i="29"/>
  <c r="D30" i="29"/>
  <c r="D31" i="29"/>
  <c r="D32" i="29"/>
  <c r="D33" i="29"/>
  <c r="D34" i="29"/>
  <c r="D35" i="29"/>
  <c r="D36" i="29"/>
  <c r="D37" i="29"/>
  <c r="D38" i="29"/>
  <c r="D39" i="29"/>
  <c r="D40" i="29"/>
  <c r="D41" i="29"/>
  <c r="D42" i="29"/>
  <c r="D43" i="29"/>
  <c r="D44" i="29"/>
  <c r="D45" i="29"/>
  <c r="D46" i="29"/>
  <c r="D47" i="29"/>
  <c r="D48" i="29"/>
  <c r="D49" i="29"/>
  <c r="D50" i="29"/>
  <c r="D51" i="29"/>
  <c r="D52" i="29"/>
  <c r="D53" i="29"/>
  <c r="D54" i="29"/>
  <c r="D55" i="29"/>
  <c r="D56" i="29"/>
  <c r="D57" i="29"/>
  <c r="D58" i="29"/>
  <c r="D59" i="29"/>
  <c r="D60" i="29"/>
  <c r="D61" i="29"/>
  <c r="D62" i="29"/>
  <c r="D64" i="29"/>
  <c r="D66" i="29"/>
  <c r="D67" i="29"/>
  <c r="D68" i="29"/>
  <c r="D69" i="29"/>
  <c r="D70" i="29"/>
  <c r="D71" i="29"/>
  <c r="D72" i="29"/>
  <c r="D73" i="29"/>
  <c r="D74" i="29"/>
  <c r="D75" i="29"/>
  <c r="D76" i="29"/>
  <c r="D77" i="29"/>
  <c r="D78" i="29"/>
  <c r="D79" i="29"/>
  <c r="D80" i="29"/>
  <c r="D81" i="29"/>
  <c r="D82" i="29"/>
  <c r="D83" i="29"/>
  <c r="D84" i="29"/>
  <c r="D85" i="29"/>
  <c r="D86" i="29"/>
  <c r="D87" i="29"/>
  <c r="D88" i="29"/>
  <c r="D89" i="29"/>
  <c r="D90" i="29"/>
  <c r="D91" i="29"/>
  <c r="D92" i="29"/>
  <c r="D93" i="29"/>
  <c r="D94" i="29"/>
  <c r="D95" i="29"/>
  <c r="D96" i="29"/>
  <c r="D97" i="29"/>
  <c r="D98" i="29"/>
  <c r="D99" i="29"/>
  <c r="D100" i="29"/>
  <c r="D101" i="29"/>
  <c r="D102" i="29"/>
  <c r="D103" i="29"/>
  <c r="D104" i="29"/>
  <c r="D105" i="29"/>
  <c r="D106" i="29"/>
  <c r="D107" i="29"/>
  <c r="D108" i="29"/>
  <c r="D109" i="29"/>
  <c r="D110" i="29"/>
  <c r="D111" i="29"/>
  <c r="D112" i="29"/>
  <c r="D113" i="29"/>
  <c r="D114" i="29"/>
  <c r="D115" i="29"/>
  <c r="D116" i="29"/>
  <c r="D117" i="29"/>
  <c r="D118" i="29"/>
  <c r="D119" i="29"/>
  <c r="D120" i="29"/>
  <c r="D121" i="29"/>
  <c r="D122" i="29"/>
  <c r="D123" i="29"/>
  <c r="D124" i="29"/>
  <c r="D125" i="29"/>
  <c r="D126" i="29"/>
  <c r="D127" i="29"/>
  <c r="D128" i="29"/>
  <c r="D129" i="29"/>
  <c r="D130" i="29"/>
  <c r="D131" i="29"/>
  <c r="D132" i="29"/>
  <c r="D133" i="29"/>
  <c r="D134" i="29"/>
  <c r="D135" i="29"/>
  <c r="D136" i="29"/>
  <c r="D137" i="29"/>
  <c r="D138" i="29"/>
  <c r="D139" i="29"/>
  <c r="D140" i="29"/>
  <c r="D141" i="29"/>
  <c r="D142" i="29"/>
  <c r="D143" i="29"/>
  <c r="D144" i="29"/>
  <c r="D145" i="29"/>
  <c r="D146" i="29"/>
  <c r="D147" i="29"/>
  <c r="Q120" i="17" l="1"/>
  <c r="Q62" i="17"/>
  <c r="Q23" i="17"/>
  <c r="Q119" i="17"/>
  <c r="Q79" i="17"/>
  <c r="Q30" i="17"/>
  <c r="Q142" i="17"/>
  <c r="Q134" i="17"/>
  <c r="Q126" i="17"/>
  <c r="Q118" i="17"/>
  <c r="Q110" i="17"/>
  <c r="Q102" i="17"/>
  <c r="Q94" i="17"/>
  <c r="Q86" i="17"/>
  <c r="Q78" i="17"/>
  <c r="Q70" i="17"/>
  <c r="Q60" i="17"/>
  <c r="Q52" i="17"/>
  <c r="Q44" i="17"/>
  <c r="Q37" i="17"/>
  <c r="Q29" i="17"/>
  <c r="Q21" i="17"/>
  <c r="J25" i="31" s="1"/>
  <c r="Q13" i="17"/>
  <c r="Q144" i="17"/>
  <c r="Q104" i="17"/>
  <c r="Q38" i="17"/>
  <c r="Q135" i="17"/>
  <c r="Q95" i="17"/>
  <c r="Q14" i="17"/>
  <c r="Q141" i="17"/>
  <c r="Q133" i="17"/>
  <c r="Q125" i="17"/>
  <c r="Q117" i="17"/>
  <c r="Q109" i="17"/>
  <c r="Q101" i="17"/>
  <c r="Q93" i="17"/>
  <c r="Q85" i="17"/>
  <c r="Q77" i="17"/>
  <c r="Q69" i="17"/>
  <c r="Q51" i="17"/>
  <c r="Q43" i="17"/>
  <c r="Q36" i="17"/>
  <c r="Q28" i="17"/>
  <c r="Q20" i="17"/>
  <c r="Q12" i="17"/>
  <c r="Q128" i="17"/>
  <c r="Q88" i="17"/>
  <c r="Q31" i="17"/>
  <c r="Q143" i="17"/>
  <c r="Q87" i="17"/>
  <c r="Q22" i="17"/>
  <c r="Q140" i="17"/>
  <c r="Q132" i="17"/>
  <c r="Q124" i="17"/>
  <c r="Q116" i="17"/>
  <c r="Q108" i="17"/>
  <c r="Q100" i="17"/>
  <c r="Q92" i="17"/>
  <c r="Q84" i="17"/>
  <c r="Q76" i="17"/>
  <c r="Q68" i="17"/>
  <c r="Q58" i="17"/>
  <c r="Q50" i="17"/>
  <c r="Q42" i="17"/>
  <c r="Q35" i="17"/>
  <c r="Q27" i="17"/>
  <c r="Q19" i="17"/>
  <c r="Q96" i="17"/>
  <c r="Q54" i="17"/>
  <c r="Q111" i="17"/>
  <c r="Q71" i="17"/>
  <c r="Q53" i="17"/>
  <c r="Q147" i="17"/>
  <c r="Q139" i="17"/>
  <c r="Q131" i="17"/>
  <c r="Q123" i="17"/>
  <c r="Q115" i="17"/>
  <c r="Q107" i="17"/>
  <c r="Q99" i="17"/>
  <c r="Q83" i="17"/>
  <c r="Q75" i="17"/>
  <c r="Q67" i="17"/>
  <c r="Q57" i="17"/>
  <c r="Q49" i="17"/>
  <c r="Q41" i="17"/>
  <c r="Q34" i="17"/>
  <c r="Q26" i="17"/>
  <c r="Q18" i="17"/>
  <c r="Q112" i="17"/>
  <c r="Q72" i="17"/>
  <c r="Q46" i="17"/>
  <c r="Q146" i="17"/>
  <c r="Q138" i="17"/>
  <c r="Q130" i="17"/>
  <c r="Q122" i="17"/>
  <c r="Q114" i="17"/>
  <c r="Q106" i="17"/>
  <c r="Q98" i="17"/>
  <c r="Q90" i="17"/>
  <c r="Q82" i="17"/>
  <c r="Q74" i="17"/>
  <c r="Q66" i="17"/>
  <c r="Q56" i="17"/>
  <c r="Q48" i="17"/>
  <c r="Q40" i="17"/>
  <c r="Q33" i="17"/>
  <c r="Q25" i="17"/>
  <c r="Q17" i="17"/>
  <c r="Q136" i="17"/>
  <c r="Q80" i="17"/>
  <c r="Q15" i="17"/>
  <c r="Q127" i="17"/>
  <c r="Q103" i="17"/>
  <c r="Q61" i="17"/>
  <c r="Q45" i="17"/>
  <c r="Q145" i="17"/>
  <c r="Q137" i="17"/>
  <c r="Q129" i="17"/>
  <c r="Q121" i="17"/>
  <c r="Q113" i="17"/>
  <c r="Q105" i="17"/>
  <c r="Q97" i="17"/>
  <c r="Q89" i="17"/>
  <c r="Q81" i="17"/>
  <c r="Q73" i="17"/>
  <c r="Q64" i="17"/>
  <c r="Q55" i="17"/>
  <c r="Q47" i="17"/>
  <c r="Q39" i="17"/>
  <c r="Q32" i="17"/>
  <c r="Q24" i="17"/>
  <c r="Q16" i="17"/>
  <c r="Q91" i="17"/>
  <c r="Q59" i="17"/>
  <c r="J59" i="31" l="1"/>
  <c r="J125" i="31"/>
  <c r="J60" i="31"/>
  <c r="J22" i="31"/>
  <c r="J87" i="31"/>
  <c r="J57" i="31"/>
  <c r="J100" i="31"/>
  <c r="J80" i="31"/>
  <c r="J112" i="31"/>
  <c r="J144" i="31"/>
  <c r="J35" i="31"/>
  <c r="J24" i="31"/>
  <c r="J55" i="31"/>
  <c r="J129" i="31"/>
  <c r="J99" i="31"/>
  <c r="J74" i="31"/>
  <c r="J123" i="31"/>
  <c r="J94" i="31"/>
  <c r="J138" i="31"/>
  <c r="J36" i="31"/>
  <c r="J68" i="31"/>
  <c r="J101" i="31"/>
  <c r="J133" i="31"/>
  <c r="J65" i="31"/>
  <c r="J84" i="31"/>
  <c r="J37" i="31"/>
  <c r="J70" i="31"/>
  <c r="J102" i="31"/>
  <c r="J134" i="31"/>
  <c r="J50" i="31"/>
  <c r="J30" i="31"/>
  <c r="J61" i="31"/>
  <c r="J103" i="31"/>
  <c r="J135" i="31"/>
  <c r="J75" i="31"/>
  <c r="J23" i="31"/>
  <c r="J54" i="31"/>
  <c r="J88" i="31"/>
  <c r="J120" i="31"/>
  <c r="J26" i="31"/>
  <c r="J92" i="31"/>
  <c r="J32" i="31"/>
  <c r="J73" i="31"/>
  <c r="J105" i="31"/>
  <c r="J137" i="31"/>
  <c r="J139" i="31"/>
  <c r="J17" i="31"/>
  <c r="J48" i="31"/>
  <c r="J82" i="31"/>
  <c r="J114" i="31"/>
  <c r="J146" i="31"/>
  <c r="J27" i="31"/>
  <c r="J28" i="31"/>
  <c r="J106" i="31"/>
  <c r="J63" i="31"/>
  <c r="J19" i="31"/>
  <c r="J41" i="31"/>
  <c r="J43" i="31"/>
  <c r="J77" i="31"/>
  <c r="J109" i="31"/>
  <c r="J141" i="31"/>
  <c r="J107" i="31"/>
  <c r="J140" i="31"/>
  <c r="J44" i="31"/>
  <c r="J78" i="31"/>
  <c r="J110" i="31"/>
  <c r="J142" i="31"/>
  <c r="J76" i="31"/>
  <c r="J38" i="31"/>
  <c r="J71" i="31"/>
  <c r="J111" i="31"/>
  <c r="J143" i="31"/>
  <c r="J115" i="31"/>
  <c r="J31" i="31"/>
  <c r="J62" i="31"/>
  <c r="J96" i="31"/>
  <c r="J128" i="31"/>
  <c r="J91" i="31"/>
  <c r="J132" i="31"/>
  <c r="J40" i="31"/>
  <c r="J81" i="31"/>
  <c r="J113" i="31"/>
  <c r="J145" i="31"/>
  <c r="J42" i="31"/>
  <c r="J56" i="31"/>
  <c r="J90" i="31"/>
  <c r="J122" i="31"/>
  <c r="J34" i="31"/>
  <c r="J66" i="31"/>
  <c r="J93" i="31"/>
  <c r="J97" i="31"/>
  <c r="J49" i="31"/>
  <c r="J29" i="31"/>
  <c r="J126" i="31"/>
  <c r="J53" i="31"/>
  <c r="J127" i="31"/>
  <c r="J46" i="31"/>
  <c r="J148" i="31"/>
  <c r="J20" i="31"/>
  <c r="J51" i="31"/>
  <c r="J85" i="31"/>
  <c r="J117" i="31"/>
  <c r="J149" i="31"/>
  <c r="J131" i="31"/>
  <c r="J21" i="31"/>
  <c r="J52" i="31"/>
  <c r="J86" i="31"/>
  <c r="J118" i="31"/>
  <c r="J150" i="31"/>
  <c r="J116" i="31"/>
  <c r="J45" i="31"/>
  <c r="J79" i="31"/>
  <c r="J119" i="31"/>
  <c r="J151" i="31"/>
  <c r="J58" i="31"/>
  <c r="J39" i="31"/>
  <c r="J72" i="31"/>
  <c r="J104" i="31"/>
  <c r="J136" i="31"/>
  <c r="J147" i="31"/>
  <c r="J16" i="31"/>
  <c r="J47" i="31"/>
  <c r="J89" i="31"/>
  <c r="J121" i="31"/>
  <c r="J18" i="31"/>
  <c r="J108" i="31"/>
  <c r="J33" i="31"/>
  <c r="J64" i="31"/>
  <c r="J98" i="31"/>
  <c r="J130" i="31"/>
  <c r="J83" i="31"/>
  <c r="J124" i="31"/>
  <c r="J95" i="31"/>
  <c r="P12" i="17" l="1"/>
  <c r="P13" i="17"/>
  <c r="P14" i="17"/>
  <c r="P15" i="17"/>
  <c r="D16" i="28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D35" i="28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D88" i="28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D110" i="28"/>
  <c r="P111" i="17"/>
  <c r="P112" i="17"/>
  <c r="P113" i="17"/>
  <c r="P114" i="17"/>
  <c r="P115" i="17"/>
  <c r="D116" i="28"/>
  <c r="P117" i="17"/>
  <c r="P118" i="17"/>
  <c r="P119" i="17"/>
  <c r="P120" i="17"/>
  <c r="P121" i="17"/>
  <c r="P122" i="17"/>
  <c r="P123" i="17"/>
  <c r="P124" i="17"/>
  <c r="P125" i="17"/>
  <c r="D126" i="28"/>
  <c r="P127" i="17"/>
  <c r="D128" i="28"/>
  <c r="P129" i="17"/>
  <c r="P130" i="17"/>
  <c r="P131" i="17"/>
  <c r="P132" i="17"/>
  <c r="P133" i="17"/>
  <c r="P134" i="17"/>
  <c r="P135" i="17"/>
  <c r="P136" i="17"/>
  <c r="D137" i="28"/>
  <c r="D138" i="28"/>
  <c r="D139" i="28"/>
  <c r="P140" i="17"/>
  <c r="P141" i="17"/>
  <c r="P142" i="17"/>
  <c r="P143" i="17"/>
  <c r="P144" i="17"/>
  <c r="P145" i="17"/>
  <c r="P146" i="17"/>
  <c r="P147" i="17"/>
  <c r="D9" i="28"/>
  <c r="I150" i="31" l="1"/>
  <c r="I126" i="31"/>
  <c r="I78" i="31"/>
  <c r="I22" i="31"/>
  <c r="I125" i="31"/>
  <c r="I85" i="31"/>
  <c r="I69" i="31"/>
  <c r="I21" i="31"/>
  <c r="I148" i="31"/>
  <c r="I140" i="31"/>
  <c r="P128" i="17"/>
  <c r="I124" i="31"/>
  <c r="I116" i="31"/>
  <c r="I108" i="31"/>
  <c r="I100" i="31"/>
  <c r="P88" i="17"/>
  <c r="I84" i="31"/>
  <c r="I76" i="31"/>
  <c r="I68" i="31"/>
  <c r="I59" i="31"/>
  <c r="I51" i="31"/>
  <c r="I43" i="31"/>
  <c r="I36" i="31"/>
  <c r="I28" i="31"/>
  <c r="P16" i="17"/>
  <c r="I134" i="31"/>
  <c r="I86" i="31"/>
  <c r="I45" i="31"/>
  <c r="I117" i="31"/>
  <c r="I37" i="31"/>
  <c r="I147" i="31"/>
  <c r="I139" i="31"/>
  <c r="I131" i="31"/>
  <c r="I123" i="31"/>
  <c r="I115" i="31"/>
  <c r="I107" i="31"/>
  <c r="I99" i="31"/>
  <c r="I91" i="31"/>
  <c r="I83" i="31"/>
  <c r="I75" i="31"/>
  <c r="I67" i="31"/>
  <c r="I58" i="31"/>
  <c r="I50" i="31"/>
  <c r="I42" i="31"/>
  <c r="I35" i="31"/>
  <c r="I27" i="31"/>
  <c r="I19" i="31"/>
  <c r="P138" i="17"/>
  <c r="I94" i="31"/>
  <c r="I61" i="31"/>
  <c r="P137" i="17"/>
  <c r="I29" i="31"/>
  <c r="P9" i="17"/>
  <c r="I146" i="31"/>
  <c r="I138" i="31"/>
  <c r="P126" i="17"/>
  <c r="I122" i="31"/>
  <c r="P110" i="17"/>
  <c r="I106" i="31"/>
  <c r="I98" i="31"/>
  <c r="I90" i="31"/>
  <c r="I82" i="31"/>
  <c r="I74" i="31"/>
  <c r="I66" i="31"/>
  <c r="I57" i="31"/>
  <c r="I49" i="31"/>
  <c r="I34" i="31"/>
  <c r="I26" i="31"/>
  <c r="I18" i="31"/>
  <c r="I110" i="31"/>
  <c r="I38" i="31"/>
  <c r="I101" i="31"/>
  <c r="I60" i="31"/>
  <c r="I145" i="31"/>
  <c r="I137" i="31"/>
  <c r="I129" i="31"/>
  <c r="I121" i="31"/>
  <c r="I113" i="31"/>
  <c r="I105" i="31"/>
  <c r="I97" i="31"/>
  <c r="I89" i="31"/>
  <c r="I81" i="31"/>
  <c r="I73" i="31"/>
  <c r="I65" i="31"/>
  <c r="I56" i="31"/>
  <c r="I48" i="31"/>
  <c r="I41" i="31"/>
  <c r="I33" i="31"/>
  <c r="I25" i="31"/>
  <c r="I17" i="31"/>
  <c r="I102" i="31"/>
  <c r="I53" i="31"/>
  <c r="I133" i="31"/>
  <c r="I44" i="31"/>
  <c r="I144" i="31"/>
  <c r="I136" i="31"/>
  <c r="I128" i="31"/>
  <c r="P116" i="17"/>
  <c r="I112" i="31"/>
  <c r="I104" i="31"/>
  <c r="I96" i="31"/>
  <c r="I88" i="31"/>
  <c r="I80" i="31"/>
  <c r="I72" i="31"/>
  <c r="I64" i="31"/>
  <c r="I55" i="31"/>
  <c r="I47" i="31"/>
  <c r="I40" i="31"/>
  <c r="I32" i="31"/>
  <c r="I24" i="31"/>
  <c r="I16" i="31"/>
  <c r="I118" i="31"/>
  <c r="I70" i="31"/>
  <c r="I30" i="31"/>
  <c r="I149" i="31"/>
  <c r="I109" i="31"/>
  <c r="I93" i="31"/>
  <c r="I77" i="31"/>
  <c r="I52" i="31"/>
  <c r="I151" i="31"/>
  <c r="P139" i="17"/>
  <c r="I135" i="31"/>
  <c r="I127" i="31"/>
  <c r="I119" i="31"/>
  <c r="I111" i="31"/>
  <c r="I103" i="31"/>
  <c r="I87" i="31"/>
  <c r="I79" i="31"/>
  <c r="I71" i="31"/>
  <c r="I62" i="31"/>
  <c r="I54" i="31"/>
  <c r="I46" i="31"/>
  <c r="P35" i="17"/>
  <c r="I31" i="31"/>
  <c r="I23" i="31"/>
  <c r="I95" i="31"/>
  <c r="P59" i="17"/>
  <c r="I13" i="31" l="1"/>
  <c r="I114" i="31"/>
  <c r="I132" i="31"/>
  <c r="I92" i="31"/>
  <c r="I120" i="31"/>
  <c r="I141" i="31"/>
  <c r="I39" i="31"/>
  <c r="I63" i="31"/>
  <c r="I143" i="31"/>
  <c r="I130" i="31"/>
  <c r="I142" i="31"/>
  <c r="I20" i="31"/>
  <c r="L147" i="17" l="1"/>
  <c r="L9" i="17" l="1"/>
  <c r="D11" i="29" l="1"/>
  <c r="D9" i="29"/>
  <c r="D11" i="17"/>
  <c r="E10" i="22"/>
  <c r="E8" i="22" s="1"/>
  <c r="D9" i="17"/>
  <c r="D13" i="31" l="1"/>
  <c r="Q9" i="17"/>
  <c r="D15" i="31"/>
  <c r="D14" i="31" s="1"/>
  <c r="D12" i="31" s="1"/>
  <c r="D10" i="17"/>
  <c r="D8" i="17" s="1"/>
  <c r="Q11" i="17"/>
  <c r="D10" i="29"/>
  <c r="D8" i="29" s="1"/>
  <c r="J13" i="31" l="1"/>
  <c r="J15" i="31"/>
  <c r="J14" i="31" s="1"/>
  <c r="J12" i="31" s="1"/>
  <c r="Q10" i="17"/>
  <c r="Q8" i="17" s="1"/>
  <c r="L146" i="17" l="1"/>
  <c r="L92" i="17" l="1"/>
  <c r="L11" i="17" l="1"/>
  <c r="L129" i="17" l="1"/>
  <c r="L132" i="17"/>
  <c r="L95" i="17"/>
  <c r="L62" i="17"/>
  <c r="L34" i="17"/>
  <c r="L131" i="17"/>
  <c r="L117" i="17"/>
  <c r="L94" i="17"/>
  <c r="L77" i="17"/>
  <c r="L54" i="17"/>
  <c r="L38" i="17"/>
  <c r="L25" i="17"/>
  <c r="L18" i="17"/>
  <c r="L138" i="17"/>
  <c r="L130" i="17"/>
  <c r="L123" i="17"/>
  <c r="L116" i="17"/>
  <c r="L109" i="17"/>
  <c r="L101" i="17"/>
  <c r="L93" i="17"/>
  <c r="L84" i="17"/>
  <c r="L76" i="17"/>
  <c r="L68" i="17"/>
  <c r="L60" i="17"/>
  <c r="L53" i="17"/>
  <c r="L45" i="17"/>
  <c r="L32" i="17"/>
  <c r="L24" i="17"/>
  <c r="L87" i="17"/>
  <c r="L56" i="17"/>
  <c r="L35" i="17"/>
  <c r="L12" i="17"/>
  <c r="L111" i="17"/>
  <c r="L78" i="17"/>
  <c r="L55" i="17"/>
  <c r="L39" i="17"/>
  <c r="L26" i="17"/>
  <c r="L19" i="17"/>
  <c r="L139" i="17"/>
  <c r="L124" i="17"/>
  <c r="L102" i="17"/>
  <c r="L85" i="17"/>
  <c r="L69" i="17"/>
  <c r="L46" i="17"/>
  <c r="L33" i="17"/>
  <c r="L137" i="17"/>
  <c r="L122" i="17"/>
  <c r="L108" i="17"/>
  <c r="L91" i="17"/>
  <c r="L83" i="17"/>
  <c r="L75" i="17"/>
  <c r="L67" i="17"/>
  <c r="L52" i="17"/>
  <c r="L44" i="17"/>
  <c r="L31" i="17"/>
  <c r="L118" i="17"/>
  <c r="L104" i="17"/>
  <c r="L79" i="17"/>
  <c r="L40" i="17"/>
  <c r="L20" i="17"/>
  <c r="L70" i="17"/>
  <c r="L110" i="17"/>
  <c r="L61" i="17"/>
  <c r="L145" i="17"/>
  <c r="L115" i="17"/>
  <c r="L100" i="17"/>
  <c r="L144" i="17"/>
  <c r="L136" i="17"/>
  <c r="L128" i="17"/>
  <c r="L121" i="17"/>
  <c r="L114" i="17"/>
  <c r="L107" i="17"/>
  <c r="L99" i="17"/>
  <c r="L90" i="17"/>
  <c r="L82" i="17"/>
  <c r="L74" i="17"/>
  <c r="L66" i="17"/>
  <c r="L59" i="17"/>
  <c r="L51" i="17"/>
  <c r="L43" i="17"/>
  <c r="L37" i="17"/>
  <c r="L30" i="17"/>
  <c r="L23" i="17"/>
  <c r="L15" i="17"/>
  <c r="L141" i="17"/>
  <c r="L71" i="17"/>
  <c r="L133" i="17"/>
  <c r="L96" i="17"/>
  <c r="L63" i="17"/>
  <c r="L27" i="17"/>
  <c r="L140" i="17"/>
  <c r="L103" i="17"/>
  <c r="L86" i="17"/>
  <c r="L47" i="17"/>
  <c r="L143" i="17"/>
  <c r="L135" i="17"/>
  <c r="L127" i="17"/>
  <c r="L120" i="17"/>
  <c r="L113" i="17"/>
  <c r="L106" i="17"/>
  <c r="L98" i="17"/>
  <c r="L89" i="17"/>
  <c r="L81" i="17"/>
  <c r="L73" i="17"/>
  <c r="L65" i="17"/>
  <c r="L58" i="17"/>
  <c r="L50" i="17"/>
  <c r="L42" i="17"/>
  <c r="L36" i="17"/>
  <c r="L29" i="17"/>
  <c r="L22" i="17"/>
  <c r="L14" i="17"/>
  <c r="L142" i="17"/>
  <c r="L134" i="17"/>
  <c r="L126" i="17"/>
  <c r="L119" i="17"/>
  <c r="L112" i="17"/>
  <c r="L105" i="17"/>
  <c r="L97" i="17"/>
  <c r="L88" i="17"/>
  <c r="L80" i="17"/>
  <c r="L72" i="17"/>
  <c r="L64" i="17"/>
  <c r="L57" i="17"/>
  <c r="L49" i="17"/>
  <c r="L41" i="17"/>
  <c r="L28" i="17"/>
  <c r="L21" i="17"/>
  <c r="L13" i="17"/>
  <c r="L125" i="17"/>
  <c r="L48" i="17"/>
  <c r="L16" i="17"/>
  <c r="L17" i="17"/>
  <c r="L10" i="17" l="1"/>
  <c r="L8" i="17" s="1"/>
  <c r="F9" i="17" l="1"/>
  <c r="F13" i="31" l="1"/>
  <c r="R9" i="17" l="1"/>
  <c r="K13" i="31" l="1"/>
  <c r="M13" i="31" s="1"/>
  <c r="D10" i="22" l="1"/>
  <c r="D8" i="22" s="1"/>
  <c r="F92" i="17" l="1"/>
  <c r="F96" i="31" l="1"/>
  <c r="K96" i="31" s="1"/>
  <c r="M96" i="31" s="1"/>
  <c r="R92" i="17"/>
  <c r="D10" i="28" l="1"/>
  <c r="D8" i="28" s="1"/>
  <c r="P11" i="17"/>
  <c r="P10" i="17" l="1"/>
  <c r="P8" i="17" s="1"/>
  <c r="I15" i="31"/>
  <c r="I14" i="31" s="1"/>
  <c r="I12" i="31" s="1"/>
  <c r="H10" i="17" l="1"/>
  <c r="H8" i="17" s="1"/>
  <c r="D15" i="50" l="1"/>
  <c r="K15" i="17" s="1"/>
  <c r="F15" i="17" s="1"/>
  <c r="D31" i="50"/>
  <c r="K31" i="17" s="1"/>
  <c r="F31" i="17" s="1"/>
  <c r="D47" i="50"/>
  <c r="K47" i="17" s="1"/>
  <c r="F47" i="17" s="1"/>
  <c r="D63" i="50"/>
  <c r="K63" i="17" s="1"/>
  <c r="F63" i="17" s="1"/>
  <c r="D79" i="50"/>
  <c r="K79" i="17" s="1"/>
  <c r="F79" i="17" s="1"/>
  <c r="D96" i="50"/>
  <c r="K96" i="17" s="1"/>
  <c r="F96" i="17" s="1"/>
  <c r="D112" i="50"/>
  <c r="K112" i="17" s="1"/>
  <c r="F112" i="17" s="1"/>
  <c r="D128" i="50"/>
  <c r="K128" i="17" s="1"/>
  <c r="F128" i="17" s="1"/>
  <c r="D144" i="50"/>
  <c r="K144" i="17" s="1"/>
  <c r="F144" i="17" s="1"/>
  <c r="D19" i="50"/>
  <c r="K19" i="17" s="1"/>
  <c r="F19" i="17" s="1"/>
  <c r="D83" i="50"/>
  <c r="K83" i="17" s="1"/>
  <c r="F83" i="17" s="1"/>
  <c r="D148" i="50"/>
  <c r="K148" i="17" s="1"/>
  <c r="F148" i="17" s="1"/>
  <c r="D36" i="50"/>
  <c r="K36" i="17" s="1"/>
  <c r="F36" i="17" s="1"/>
  <c r="D84" i="50"/>
  <c r="K84" i="17" s="1"/>
  <c r="F84" i="17" s="1"/>
  <c r="D149" i="50"/>
  <c r="K149" i="17" s="1"/>
  <c r="F149" i="17" s="1"/>
  <c r="D37" i="50"/>
  <c r="K37" i="17" s="1"/>
  <c r="F37" i="17" s="1"/>
  <c r="D134" i="50"/>
  <c r="K134" i="17" s="1"/>
  <c r="F134" i="17" s="1"/>
  <c r="D22" i="50"/>
  <c r="K22" i="17" s="1"/>
  <c r="F22" i="17" s="1"/>
  <c r="D103" i="50"/>
  <c r="K103" i="17" s="1"/>
  <c r="F103" i="17" s="1"/>
  <c r="D59" i="50"/>
  <c r="K59" i="17" s="1"/>
  <c r="F59" i="17" s="1"/>
  <c r="D44" i="50"/>
  <c r="K44" i="17" s="1"/>
  <c r="F44" i="17" s="1"/>
  <c r="D77" i="50"/>
  <c r="K77" i="17" s="1"/>
  <c r="F77" i="17" s="1"/>
  <c r="D14" i="50"/>
  <c r="K14" i="17" s="1"/>
  <c r="F14" i="17" s="1"/>
  <c r="D127" i="50"/>
  <c r="K127" i="17" s="1"/>
  <c r="F127" i="17" s="1"/>
  <c r="D16" i="50"/>
  <c r="K16" i="17" s="1"/>
  <c r="F16" i="17" s="1"/>
  <c r="D32" i="50"/>
  <c r="K32" i="17" s="1"/>
  <c r="F32" i="17" s="1"/>
  <c r="D48" i="50"/>
  <c r="K48" i="17" s="1"/>
  <c r="F48" i="17" s="1"/>
  <c r="D64" i="50"/>
  <c r="K64" i="17" s="1"/>
  <c r="F64" i="17" s="1"/>
  <c r="D80" i="50"/>
  <c r="K80" i="17" s="1"/>
  <c r="F80" i="17" s="1"/>
  <c r="D97" i="50"/>
  <c r="K97" i="17" s="1"/>
  <c r="F97" i="17" s="1"/>
  <c r="D113" i="50"/>
  <c r="K113" i="17" s="1"/>
  <c r="F113" i="17" s="1"/>
  <c r="D129" i="50"/>
  <c r="K129" i="17" s="1"/>
  <c r="F129" i="17" s="1"/>
  <c r="D145" i="50"/>
  <c r="K145" i="17" s="1"/>
  <c r="F145" i="17" s="1"/>
  <c r="D67" i="50"/>
  <c r="K67" i="17" s="1"/>
  <c r="F67" i="17" s="1"/>
  <c r="D100" i="50"/>
  <c r="K100" i="17" s="1"/>
  <c r="F100" i="17" s="1"/>
  <c r="D68" i="50"/>
  <c r="K68" i="17" s="1"/>
  <c r="F68" i="17" s="1"/>
  <c r="D133" i="50"/>
  <c r="K133" i="17" s="1"/>
  <c r="F133" i="17" s="1"/>
  <c r="D21" i="50"/>
  <c r="K21" i="17" s="1"/>
  <c r="F21" i="17" s="1"/>
  <c r="D85" i="50"/>
  <c r="K85" i="17" s="1"/>
  <c r="F85" i="17" s="1"/>
  <c r="D54" i="50"/>
  <c r="K54" i="17" s="1"/>
  <c r="F54" i="17" s="1"/>
  <c r="D86" i="50"/>
  <c r="K86" i="17" s="1"/>
  <c r="F86" i="17" s="1"/>
  <c r="D124" i="50"/>
  <c r="K124" i="17" s="1"/>
  <c r="F124" i="17" s="1"/>
  <c r="D60" i="50"/>
  <c r="K60" i="17" s="1"/>
  <c r="F60" i="17" s="1"/>
  <c r="D125" i="50"/>
  <c r="K125" i="17" s="1"/>
  <c r="F125" i="17" s="1"/>
  <c r="D29" i="50"/>
  <c r="K29" i="17" s="1"/>
  <c r="F29" i="17" s="1"/>
  <c r="D110" i="50"/>
  <c r="K110" i="17" s="1"/>
  <c r="F110" i="17" s="1"/>
  <c r="D30" i="50"/>
  <c r="K30" i="17" s="1"/>
  <c r="F30" i="17" s="1"/>
  <c r="D111" i="50"/>
  <c r="K111" i="17" s="1"/>
  <c r="F111" i="17" s="1"/>
  <c r="D17" i="50"/>
  <c r="K17" i="17" s="1"/>
  <c r="F17" i="17" s="1"/>
  <c r="D33" i="50"/>
  <c r="K33" i="17" s="1"/>
  <c r="F33" i="17" s="1"/>
  <c r="D49" i="50"/>
  <c r="K49" i="17" s="1"/>
  <c r="F49" i="17" s="1"/>
  <c r="D65" i="50"/>
  <c r="K65" i="17" s="1"/>
  <c r="F65" i="17" s="1"/>
  <c r="D81" i="50"/>
  <c r="K81" i="17" s="1"/>
  <c r="F81" i="17" s="1"/>
  <c r="D98" i="50"/>
  <c r="K98" i="17" s="1"/>
  <c r="F98" i="17" s="1"/>
  <c r="D114" i="50"/>
  <c r="K114" i="17" s="1"/>
  <c r="F114" i="17" s="1"/>
  <c r="D130" i="50"/>
  <c r="K130" i="17" s="1"/>
  <c r="F130" i="17" s="1"/>
  <c r="D146" i="50"/>
  <c r="K146" i="17" s="1"/>
  <c r="F146" i="17" s="1"/>
  <c r="D35" i="50"/>
  <c r="K35" i="17" s="1"/>
  <c r="F35" i="17" s="1"/>
  <c r="D132" i="50"/>
  <c r="K132" i="17" s="1"/>
  <c r="F132" i="17" s="1"/>
  <c r="D20" i="50"/>
  <c r="K20" i="17" s="1"/>
  <c r="F20" i="17" s="1"/>
  <c r="D117" i="50"/>
  <c r="K117" i="17" s="1"/>
  <c r="F117" i="17" s="1"/>
  <c r="D69" i="50"/>
  <c r="K69" i="17" s="1"/>
  <c r="F69" i="17" s="1"/>
  <c r="D102" i="50"/>
  <c r="K102" i="17" s="1"/>
  <c r="F102" i="17" s="1"/>
  <c r="D70" i="50"/>
  <c r="K70" i="17" s="1"/>
  <c r="F70" i="17" s="1"/>
  <c r="D135" i="50"/>
  <c r="K135" i="17" s="1"/>
  <c r="F135" i="17" s="1"/>
  <c r="D91" i="50"/>
  <c r="K91" i="17" s="1"/>
  <c r="F91" i="17" s="1"/>
  <c r="D28" i="50"/>
  <c r="K28" i="17" s="1"/>
  <c r="F28" i="17" s="1"/>
  <c r="D109" i="50"/>
  <c r="K109" i="17" s="1"/>
  <c r="F109" i="17" s="1"/>
  <c r="D61" i="50"/>
  <c r="K61" i="17" s="1"/>
  <c r="F61" i="17" s="1"/>
  <c r="D78" i="50"/>
  <c r="K78" i="17" s="1"/>
  <c r="F78" i="17" s="1"/>
  <c r="D18" i="50"/>
  <c r="K18" i="17" s="1"/>
  <c r="F18" i="17" s="1"/>
  <c r="D34" i="50"/>
  <c r="K34" i="17" s="1"/>
  <c r="F34" i="17" s="1"/>
  <c r="D50" i="50"/>
  <c r="K50" i="17" s="1"/>
  <c r="F50" i="17" s="1"/>
  <c r="D66" i="50"/>
  <c r="K66" i="17" s="1"/>
  <c r="F66" i="17" s="1"/>
  <c r="D82" i="50"/>
  <c r="K82" i="17" s="1"/>
  <c r="F82" i="17" s="1"/>
  <c r="D99" i="50"/>
  <c r="K99" i="17" s="1"/>
  <c r="F99" i="17" s="1"/>
  <c r="D115" i="50"/>
  <c r="K115" i="17" s="1"/>
  <c r="F115" i="17" s="1"/>
  <c r="D131" i="50"/>
  <c r="K131" i="17" s="1"/>
  <c r="F131" i="17" s="1"/>
  <c r="D147" i="50"/>
  <c r="K147" i="17" s="1"/>
  <c r="F147" i="17" s="1"/>
  <c r="D51" i="50"/>
  <c r="K51" i="17" s="1"/>
  <c r="F51" i="17" s="1"/>
  <c r="D116" i="50"/>
  <c r="K116" i="17" s="1"/>
  <c r="F116" i="17" s="1"/>
  <c r="D52" i="50"/>
  <c r="K52" i="17" s="1"/>
  <c r="F52" i="17" s="1"/>
  <c r="D101" i="50"/>
  <c r="K101" i="17" s="1"/>
  <c r="F101" i="17" s="1"/>
  <c r="D53" i="50"/>
  <c r="K53" i="17" s="1"/>
  <c r="F53" i="17" s="1"/>
  <c r="D118" i="50"/>
  <c r="K118" i="17" s="1"/>
  <c r="F118" i="17" s="1"/>
  <c r="D38" i="50"/>
  <c r="K38" i="17" s="1"/>
  <c r="F38" i="17" s="1"/>
  <c r="D119" i="50"/>
  <c r="K119" i="17" s="1"/>
  <c r="F119" i="17" s="1"/>
  <c r="D75" i="50"/>
  <c r="K75" i="17" s="1"/>
  <c r="F75" i="17" s="1"/>
  <c r="D140" i="50"/>
  <c r="K140" i="17" s="1"/>
  <c r="F140" i="17" s="1"/>
  <c r="D76" i="50"/>
  <c r="K76" i="17" s="1"/>
  <c r="F76" i="17" s="1"/>
  <c r="D45" i="50"/>
  <c r="K45" i="17" s="1"/>
  <c r="F45" i="17" s="1"/>
  <c r="D142" i="50"/>
  <c r="K142" i="17" s="1"/>
  <c r="F142" i="17" s="1"/>
  <c r="D62" i="50"/>
  <c r="K62" i="17" s="1"/>
  <c r="F62" i="17" s="1"/>
  <c r="D23" i="50"/>
  <c r="K23" i="17" s="1"/>
  <c r="F23" i="17" s="1"/>
  <c r="D39" i="50"/>
  <c r="K39" i="17" s="1"/>
  <c r="F39" i="17" s="1"/>
  <c r="D55" i="50"/>
  <c r="K55" i="17" s="1"/>
  <c r="F55" i="17" s="1"/>
  <c r="D71" i="50"/>
  <c r="K71" i="17" s="1"/>
  <c r="F71" i="17" s="1"/>
  <c r="D87" i="50"/>
  <c r="K87" i="17" s="1"/>
  <c r="F87" i="17" s="1"/>
  <c r="D104" i="50"/>
  <c r="K104" i="17" s="1"/>
  <c r="F104" i="17" s="1"/>
  <c r="D120" i="50"/>
  <c r="K120" i="17" s="1"/>
  <c r="F120" i="17" s="1"/>
  <c r="D136" i="50"/>
  <c r="K136" i="17" s="1"/>
  <c r="F136" i="17" s="1"/>
  <c r="D24" i="50"/>
  <c r="K24" i="17" s="1"/>
  <c r="F24" i="17" s="1"/>
  <c r="D40" i="50"/>
  <c r="K40" i="17" s="1"/>
  <c r="F40" i="17" s="1"/>
  <c r="D56" i="50"/>
  <c r="K56" i="17" s="1"/>
  <c r="F56" i="17" s="1"/>
  <c r="D72" i="50"/>
  <c r="K72" i="17" s="1"/>
  <c r="F72" i="17" s="1"/>
  <c r="D88" i="50"/>
  <c r="K88" i="17" s="1"/>
  <c r="F88" i="17" s="1"/>
  <c r="D105" i="50"/>
  <c r="K105" i="17" s="1"/>
  <c r="F105" i="17" s="1"/>
  <c r="D121" i="50"/>
  <c r="K121" i="17" s="1"/>
  <c r="F121" i="17" s="1"/>
  <c r="D137" i="50"/>
  <c r="K137" i="17" s="1"/>
  <c r="F137" i="17" s="1"/>
  <c r="D25" i="50"/>
  <c r="K25" i="17" s="1"/>
  <c r="F25" i="17" s="1"/>
  <c r="D41" i="50"/>
  <c r="K41" i="17" s="1"/>
  <c r="F41" i="17" s="1"/>
  <c r="D57" i="50"/>
  <c r="K57" i="17" s="1"/>
  <c r="F57" i="17" s="1"/>
  <c r="D73" i="50"/>
  <c r="K73" i="17" s="1"/>
  <c r="F73" i="17" s="1"/>
  <c r="D89" i="50"/>
  <c r="K89" i="17" s="1"/>
  <c r="F89" i="17" s="1"/>
  <c r="D106" i="50"/>
  <c r="K106" i="17" s="1"/>
  <c r="F106" i="17" s="1"/>
  <c r="D122" i="50"/>
  <c r="K122" i="17" s="1"/>
  <c r="F122" i="17" s="1"/>
  <c r="D138" i="50"/>
  <c r="K138" i="17" s="1"/>
  <c r="F138" i="17" s="1"/>
  <c r="D26" i="50"/>
  <c r="K26" i="17" s="1"/>
  <c r="F26" i="17" s="1"/>
  <c r="D42" i="50"/>
  <c r="K42" i="17" s="1"/>
  <c r="F42" i="17" s="1"/>
  <c r="D58" i="50"/>
  <c r="K58" i="17" s="1"/>
  <c r="F58" i="17" s="1"/>
  <c r="D74" i="50"/>
  <c r="K74" i="17" s="1"/>
  <c r="F74" i="17" s="1"/>
  <c r="D90" i="50"/>
  <c r="K90" i="17" s="1"/>
  <c r="F90" i="17" s="1"/>
  <c r="D107" i="50"/>
  <c r="K107" i="17" s="1"/>
  <c r="F107" i="17" s="1"/>
  <c r="D123" i="50"/>
  <c r="K123" i="17" s="1"/>
  <c r="F123" i="17" s="1"/>
  <c r="D139" i="50"/>
  <c r="K139" i="17" s="1"/>
  <c r="F139" i="17" s="1"/>
  <c r="D27" i="50"/>
  <c r="K27" i="17" s="1"/>
  <c r="F27" i="17" s="1"/>
  <c r="D43" i="50"/>
  <c r="K43" i="17" s="1"/>
  <c r="F43" i="17" s="1"/>
  <c r="D108" i="50"/>
  <c r="K108" i="17" s="1"/>
  <c r="F108" i="17" s="1"/>
  <c r="D12" i="50"/>
  <c r="K12" i="17" s="1"/>
  <c r="F12" i="17" s="1"/>
  <c r="D93" i="50"/>
  <c r="K93" i="17" s="1"/>
  <c r="F93" i="17" s="1"/>
  <c r="D141" i="50"/>
  <c r="K141" i="17" s="1"/>
  <c r="F141" i="17" s="1"/>
  <c r="D13" i="50"/>
  <c r="K13" i="17" s="1"/>
  <c r="F13" i="17" s="1"/>
  <c r="D94" i="50"/>
  <c r="K94" i="17" s="1"/>
  <c r="F94" i="17" s="1"/>
  <c r="D126" i="50"/>
  <c r="K126" i="17" s="1"/>
  <c r="F126" i="17" s="1"/>
  <c r="D46" i="50"/>
  <c r="K46" i="17" s="1"/>
  <c r="F46" i="17" s="1"/>
  <c r="D95" i="50"/>
  <c r="K95" i="17" s="1"/>
  <c r="F95" i="17" s="1"/>
  <c r="D143" i="50"/>
  <c r="K143" i="17" s="1"/>
  <c r="F143" i="17" s="1"/>
  <c r="F112" i="31" l="1"/>
  <c r="K112" i="31" s="1"/>
  <c r="M112" i="31" s="1"/>
  <c r="R108" i="17"/>
  <c r="R51" i="17"/>
  <c r="F55" i="31"/>
  <c r="K55" i="31" s="1"/>
  <c r="M55" i="31" s="1"/>
  <c r="F133" i="31"/>
  <c r="K133" i="31" s="1"/>
  <c r="M133" i="31" s="1"/>
  <c r="R129" i="17"/>
  <c r="F45" i="31"/>
  <c r="K45" i="31" s="1"/>
  <c r="M45" i="31" s="1"/>
  <c r="R41" i="17"/>
  <c r="R102" i="17"/>
  <c r="F106" i="31"/>
  <c r="K106" i="31" s="1"/>
  <c r="M106" i="31" s="1"/>
  <c r="F153" i="31"/>
  <c r="K153" i="31" s="1"/>
  <c r="M153" i="31" s="1"/>
  <c r="R149" i="17"/>
  <c r="R23" i="17"/>
  <c r="F27" i="31"/>
  <c r="K27" i="31" s="1"/>
  <c r="M27" i="31" s="1"/>
  <c r="R97" i="17"/>
  <c r="F101" i="31"/>
  <c r="K101" i="31" s="1"/>
  <c r="M101" i="31" s="1"/>
  <c r="F141" i="31"/>
  <c r="K141" i="31" s="1"/>
  <c r="M141" i="31" s="1"/>
  <c r="R137" i="17"/>
  <c r="F121" i="31"/>
  <c r="K121" i="31" s="1"/>
  <c r="M121" i="31" s="1"/>
  <c r="R117" i="17"/>
  <c r="R80" i="17"/>
  <c r="F84" i="31"/>
  <c r="K84" i="31" s="1"/>
  <c r="M84" i="31" s="1"/>
  <c r="F125" i="31"/>
  <c r="K125" i="31" s="1"/>
  <c r="M125" i="31" s="1"/>
  <c r="R121" i="17"/>
  <c r="F24" i="31"/>
  <c r="K24" i="31" s="1"/>
  <c r="M24" i="31" s="1"/>
  <c r="R20" i="17"/>
  <c r="R148" i="17"/>
  <c r="F152" i="31"/>
  <c r="K152" i="31" s="1"/>
  <c r="M152" i="31" s="1"/>
  <c r="F49" i="31"/>
  <c r="K49" i="31" s="1"/>
  <c r="M49" i="31" s="1"/>
  <c r="R45" i="17"/>
  <c r="F64" i="31"/>
  <c r="K64" i="31" s="1"/>
  <c r="M64" i="31" s="1"/>
  <c r="R60" i="17"/>
  <c r="F94" i="31"/>
  <c r="K94" i="31" s="1"/>
  <c r="M94" i="31" s="1"/>
  <c r="R90" i="17"/>
  <c r="F70" i="31"/>
  <c r="K70" i="31" s="1"/>
  <c r="M70" i="31" s="1"/>
  <c r="R66" i="17"/>
  <c r="R19" i="17"/>
  <c r="F23" i="31"/>
  <c r="K23" i="31" s="1"/>
  <c r="M23" i="31" s="1"/>
  <c r="R74" i="17"/>
  <c r="F78" i="31"/>
  <c r="K78" i="31" s="1"/>
  <c r="M78" i="31" s="1"/>
  <c r="F54" i="31"/>
  <c r="K54" i="31" s="1"/>
  <c r="M54" i="31" s="1"/>
  <c r="R50" i="17"/>
  <c r="F20" i="31"/>
  <c r="K20" i="31" s="1"/>
  <c r="M20" i="31" s="1"/>
  <c r="R16" i="17"/>
  <c r="R56" i="17"/>
  <c r="F60" i="31"/>
  <c r="K60" i="31" s="1"/>
  <c r="M60" i="31" s="1"/>
  <c r="R130" i="17"/>
  <c r="F134" i="31"/>
  <c r="K134" i="31" s="1"/>
  <c r="M134" i="31" s="1"/>
  <c r="F131" i="31"/>
  <c r="K131" i="31" s="1"/>
  <c r="M131" i="31" s="1"/>
  <c r="R127" i="17"/>
  <c r="R40" i="17"/>
  <c r="F44" i="31"/>
  <c r="K44" i="31" s="1"/>
  <c r="M44" i="31" s="1"/>
  <c r="F118" i="31"/>
  <c r="K118" i="31" s="1"/>
  <c r="M118" i="31" s="1"/>
  <c r="R114" i="17"/>
  <c r="F18" i="31"/>
  <c r="K18" i="31" s="1"/>
  <c r="M18" i="31" s="1"/>
  <c r="R14" i="17"/>
  <c r="R26" i="17"/>
  <c r="F30" i="31"/>
  <c r="K30" i="31" s="1"/>
  <c r="M30" i="31" s="1"/>
  <c r="F82" i="31"/>
  <c r="K82" i="31" s="1"/>
  <c r="M82" i="31" s="1"/>
  <c r="R78" i="17"/>
  <c r="F100" i="31"/>
  <c r="K100" i="31" s="1"/>
  <c r="M100" i="31" s="1"/>
  <c r="R96" i="17"/>
  <c r="F140" i="31"/>
  <c r="K140" i="31" s="1"/>
  <c r="M140" i="31" s="1"/>
  <c r="R136" i="17"/>
  <c r="R61" i="17"/>
  <c r="F65" i="31"/>
  <c r="K65" i="31" s="1"/>
  <c r="M65" i="31" s="1"/>
  <c r="R44" i="17"/>
  <c r="F48" i="31"/>
  <c r="K48" i="31" s="1"/>
  <c r="M48" i="31" s="1"/>
  <c r="F124" i="31"/>
  <c r="K124" i="31" s="1"/>
  <c r="M124" i="31" s="1"/>
  <c r="R120" i="17"/>
  <c r="F69" i="31"/>
  <c r="K69" i="31" s="1"/>
  <c r="M69" i="31" s="1"/>
  <c r="R65" i="17"/>
  <c r="R63" i="17"/>
  <c r="F67" i="31"/>
  <c r="K67" i="31" s="1"/>
  <c r="M67" i="31" s="1"/>
  <c r="F108" i="31"/>
  <c r="K108" i="31" s="1"/>
  <c r="M108" i="31" s="1"/>
  <c r="R104" i="17"/>
  <c r="R49" i="17"/>
  <c r="F53" i="31"/>
  <c r="K53" i="31" s="1"/>
  <c r="M53" i="31" s="1"/>
  <c r="R100" i="17"/>
  <c r="F104" i="31"/>
  <c r="K104" i="31" s="1"/>
  <c r="M104" i="31" s="1"/>
  <c r="R103" i="17"/>
  <c r="F107" i="31"/>
  <c r="K107" i="31" s="1"/>
  <c r="M107" i="31" s="1"/>
  <c r="F51" i="31"/>
  <c r="K51" i="31" s="1"/>
  <c r="M51" i="31" s="1"/>
  <c r="R47" i="17"/>
  <c r="R55" i="17"/>
  <c r="F59" i="31"/>
  <c r="K59" i="31" s="1"/>
  <c r="M59" i="31" s="1"/>
  <c r="F115" i="31"/>
  <c r="K115" i="31" s="1"/>
  <c r="M115" i="31" s="1"/>
  <c r="R111" i="17"/>
  <c r="F47" i="31"/>
  <c r="K47" i="31" s="1"/>
  <c r="M47" i="31" s="1"/>
  <c r="R43" i="17"/>
  <c r="F151" i="31"/>
  <c r="K151" i="31" s="1"/>
  <c r="M151" i="31" s="1"/>
  <c r="R147" i="17"/>
  <c r="F117" i="31"/>
  <c r="K117" i="31" s="1"/>
  <c r="M117" i="31" s="1"/>
  <c r="R113" i="17"/>
  <c r="F29" i="31"/>
  <c r="K29" i="31" s="1"/>
  <c r="M29" i="31" s="1"/>
  <c r="R25" i="17"/>
  <c r="F73" i="31"/>
  <c r="K73" i="31" s="1"/>
  <c r="M73" i="31" s="1"/>
  <c r="R69" i="17"/>
  <c r="F88" i="31"/>
  <c r="K88" i="31" s="1"/>
  <c r="M88" i="31" s="1"/>
  <c r="R84" i="17"/>
  <c r="F66" i="31"/>
  <c r="K66" i="31" s="1"/>
  <c r="M66" i="31" s="1"/>
  <c r="R62" i="17"/>
  <c r="F33" i="31"/>
  <c r="K33" i="31" s="1"/>
  <c r="M33" i="31" s="1"/>
  <c r="R29" i="17"/>
  <c r="F127" i="31"/>
  <c r="K127" i="31" s="1"/>
  <c r="M127" i="31" s="1"/>
  <c r="R123" i="17"/>
  <c r="R99" i="17"/>
  <c r="F103" i="31"/>
  <c r="K103" i="31" s="1"/>
  <c r="M103" i="31" s="1"/>
  <c r="R64" i="17"/>
  <c r="F68" i="31"/>
  <c r="K68" i="31" s="1"/>
  <c r="M68" i="31" s="1"/>
  <c r="F109" i="31"/>
  <c r="K109" i="31" s="1"/>
  <c r="M109" i="31" s="1"/>
  <c r="R105" i="17"/>
  <c r="F136" i="31"/>
  <c r="K136" i="31" s="1"/>
  <c r="M136" i="31" s="1"/>
  <c r="R132" i="17"/>
  <c r="F87" i="31"/>
  <c r="K87" i="31" s="1"/>
  <c r="M87" i="31" s="1"/>
  <c r="R83" i="17"/>
  <c r="R76" i="17"/>
  <c r="F80" i="31"/>
  <c r="K80" i="31" s="1"/>
  <c r="M80" i="31" s="1"/>
  <c r="F128" i="31"/>
  <c r="K128" i="31" s="1"/>
  <c r="M128" i="31" s="1"/>
  <c r="R124" i="17"/>
  <c r="F147" i="31"/>
  <c r="K147" i="31" s="1"/>
  <c r="M147" i="31" s="1"/>
  <c r="R143" i="17"/>
  <c r="F144" i="31"/>
  <c r="K144" i="31" s="1"/>
  <c r="M144" i="31" s="1"/>
  <c r="R140" i="17"/>
  <c r="F148" i="31"/>
  <c r="K148" i="31" s="1"/>
  <c r="M148" i="31" s="1"/>
  <c r="R144" i="17"/>
  <c r="F62" i="31"/>
  <c r="K62" i="31" s="1"/>
  <c r="M62" i="31" s="1"/>
  <c r="R58" i="17"/>
  <c r="R75" i="17"/>
  <c r="F79" i="31"/>
  <c r="K79" i="31" s="1"/>
  <c r="M79" i="31" s="1"/>
  <c r="R54" i="17"/>
  <c r="F58" i="31"/>
  <c r="K58" i="31" s="1"/>
  <c r="M58" i="31" s="1"/>
  <c r="R42" i="17"/>
  <c r="F46" i="31"/>
  <c r="K46" i="31" s="1"/>
  <c r="M46" i="31" s="1"/>
  <c r="R18" i="17"/>
  <c r="F22" i="31"/>
  <c r="K22" i="31" s="1"/>
  <c r="M22" i="31" s="1"/>
  <c r="F116" i="31"/>
  <c r="K116" i="31" s="1"/>
  <c r="M116" i="31" s="1"/>
  <c r="R112" i="17"/>
  <c r="R24" i="17"/>
  <c r="F28" i="31"/>
  <c r="K28" i="31" s="1"/>
  <c r="M28" i="31" s="1"/>
  <c r="R98" i="17"/>
  <c r="F102" i="31"/>
  <c r="K102" i="31" s="1"/>
  <c r="M102" i="31" s="1"/>
  <c r="F81" i="31"/>
  <c r="K81" i="31" s="1"/>
  <c r="M81" i="31" s="1"/>
  <c r="R77" i="17"/>
  <c r="F142" i="31"/>
  <c r="K142" i="31" s="1"/>
  <c r="M142" i="31" s="1"/>
  <c r="R138" i="17"/>
  <c r="F85" i="31"/>
  <c r="K85" i="31" s="1"/>
  <c r="M85" i="31" s="1"/>
  <c r="R81" i="17"/>
  <c r="F137" i="31"/>
  <c r="K137" i="31" s="1"/>
  <c r="M137" i="31" s="1"/>
  <c r="R133" i="17"/>
  <c r="R13" i="17"/>
  <c r="F17" i="31"/>
  <c r="K17" i="31" s="1"/>
  <c r="M17" i="31" s="1"/>
  <c r="R53" i="17"/>
  <c r="F57" i="31"/>
  <c r="K57" i="31" s="1"/>
  <c r="M57" i="31" s="1"/>
  <c r="F72" i="31"/>
  <c r="K72" i="31" s="1"/>
  <c r="M72" i="31" s="1"/>
  <c r="R68" i="17"/>
  <c r="F145" i="31"/>
  <c r="K145" i="31" s="1"/>
  <c r="M145" i="31" s="1"/>
  <c r="R141" i="17"/>
  <c r="R28" i="17"/>
  <c r="F32" i="31"/>
  <c r="K32" i="31" s="1"/>
  <c r="M32" i="31" s="1"/>
  <c r="F97" i="31"/>
  <c r="K97" i="31" s="1"/>
  <c r="M97" i="31" s="1"/>
  <c r="R93" i="17"/>
  <c r="F93" i="31"/>
  <c r="K93" i="31" s="1"/>
  <c r="M93" i="31" s="1"/>
  <c r="R89" i="17"/>
  <c r="F91" i="31"/>
  <c r="K91" i="31" s="1"/>
  <c r="M91" i="31" s="1"/>
  <c r="R87" i="17"/>
  <c r="R52" i="17"/>
  <c r="F56" i="31"/>
  <c r="K56" i="31" s="1"/>
  <c r="M56" i="31" s="1"/>
  <c r="R91" i="17"/>
  <c r="F95" i="31"/>
  <c r="K95" i="31" s="1"/>
  <c r="M95" i="31" s="1"/>
  <c r="R33" i="17"/>
  <c r="F37" i="31"/>
  <c r="K37" i="31" s="1"/>
  <c r="M37" i="31" s="1"/>
  <c r="R67" i="17"/>
  <c r="F71" i="31"/>
  <c r="K71" i="31" s="1"/>
  <c r="M71" i="31" s="1"/>
  <c r="F26" i="31"/>
  <c r="K26" i="31" s="1"/>
  <c r="M26" i="31" s="1"/>
  <c r="R22" i="17"/>
  <c r="F35" i="31"/>
  <c r="K35" i="31" s="1"/>
  <c r="M35" i="31" s="1"/>
  <c r="R31" i="17"/>
  <c r="F61" i="31"/>
  <c r="K61" i="31" s="1"/>
  <c r="M61" i="31" s="1"/>
  <c r="R57" i="17"/>
  <c r="F74" i="31"/>
  <c r="K74" i="31" s="1"/>
  <c r="M74" i="31" s="1"/>
  <c r="R70" i="17"/>
  <c r="R37" i="17"/>
  <c r="F41" i="31"/>
  <c r="K41" i="31" s="1"/>
  <c r="M41" i="31" s="1"/>
  <c r="R39" i="17"/>
  <c r="F43" i="31"/>
  <c r="K43" i="31" s="1"/>
  <c r="M43" i="31" s="1"/>
  <c r="R30" i="17"/>
  <c r="F34" i="31"/>
  <c r="K34" i="31" s="1"/>
  <c r="M34" i="31" s="1"/>
  <c r="R27" i="17"/>
  <c r="F31" i="31"/>
  <c r="K31" i="31" s="1"/>
  <c r="M31" i="31" s="1"/>
  <c r="F135" i="31"/>
  <c r="K135" i="31" s="1"/>
  <c r="M135" i="31" s="1"/>
  <c r="R131" i="17"/>
  <c r="F114" i="31"/>
  <c r="K114" i="31" s="1"/>
  <c r="M114" i="31" s="1"/>
  <c r="R110" i="17"/>
  <c r="F143" i="31"/>
  <c r="K143" i="31" s="1"/>
  <c r="M143" i="31" s="1"/>
  <c r="R139" i="17"/>
  <c r="F119" i="31"/>
  <c r="K119" i="31" s="1"/>
  <c r="M119" i="31" s="1"/>
  <c r="R115" i="17"/>
  <c r="R36" i="17"/>
  <c r="F40" i="31"/>
  <c r="K40" i="31" s="1"/>
  <c r="M40" i="31" s="1"/>
  <c r="F146" i="31"/>
  <c r="K146" i="31" s="1"/>
  <c r="M146" i="31" s="1"/>
  <c r="R142" i="17"/>
  <c r="F129" i="31"/>
  <c r="K129" i="31" s="1"/>
  <c r="M129" i="31" s="1"/>
  <c r="R125" i="17"/>
  <c r="R107" i="17"/>
  <c r="F111" i="31"/>
  <c r="K111" i="31" s="1"/>
  <c r="M111" i="31" s="1"/>
  <c r="F86" i="31"/>
  <c r="K86" i="31" s="1"/>
  <c r="M86" i="31" s="1"/>
  <c r="R82" i="17"/>
  <c r="R48" i="17"/>
  <c r="F52" i="31"/>
  <c r="K52" i="31" s="1"/>
  <c r="M52" i="31" s="1"/>
  <c r="R88" i="17"/>
  <c r="F92" i="31"/>
  <c r="K92" i="31" s="1"/>
  <c r="M92" i="31" s="1"/>
  <c r="R35" i="17"/>
  <c r="F39" i="31"/>
  <c r="K39" i="31" s="1"/>
  <c r="M39" i="31" s="1"/>
  <c r="R32" i="17"/>
  <c r="F36" i="31"/>
  <c r="K36" i="31" s="1"/>
  <c r="M36" i="31" s="1"/>
  <c r="R72" i="17"/>
  <c r="F76" i="31"/>
  <c r="K76" i="31" s="1"/>
  <c r="M76" i="31" s="1"/>
  <c r="F150" i="31"/>
  <c r="K150" i="31" s="1"/>
  <c r="M150" i="31" s="1"/>
  <c r="R146" i="17"/>
  <c r="R86" i="17"/>
  <c r="F90" i="31"/>
  <c r="K90" i="31" s="1"/>
  <c r="M90" i="31" s="1"/>
  <c r="F99" i="31"/>
  <c r="K99" i="31" s="1"/>
  <c r="M99" i="31" s="1"/>
  <c r="R95" i="17"/>
  <c r="F38" i="31"/>
  <c r="K38" i="31" s="1"/>
  <c r="M38" i="31" s="1"/>
  <c r="R34" i="17"/>
  <c r="F132" i="31"/>
  <c r="K132" i="31" s="1"/>
  <c r="M132" i="31" s="1"/>
  <c r="R128" i="17"/>
  <c r="R46" i="17"/>
  <c r="F50" i="31"/>
  <c r="K50" i="31" s="1"/>
  <c r="M50" i="31" s="1"/>
  <c r="F123" i="31"/>
  <c r="K123" i="31" s="1"/>
  <c r="M123" i="31" s="1"/>
  <c r="R119" i="17"/>
  <c r="R85" i="17"/>
  <c r="F89" i="31"/>
  <c r="K89" i="31" s="1"/>
  <c r="M89" i="31" s="1"/>
  <c r="F130" i="31"/>
  <c r="K130" i="31" s="1"/>
  <c r="M130" i="31" s="1"/>
  <c r="R126" i="17"/>
  <c r="R38" i="17"/>
  <c r="F42" i="31"/>
  <c r="K42" i="31" s="1"/>
  <c r="M42" i="31" s="1"/>
  <c r="F25" i="31"/>
  <c r="K25" i="31" s="1"/>
  <c r="M25" i="31" s="1"/>
  <c r="R21" i="17"/>
  <c r="F98" i="31"/>
  <c r="K98" i="31" s="1"/>
  <c r="M98" i="31" s="1"/>
  <c r="R94" i="17"/>
  <c r="F122" i="31"/>
  <c r="K122" i="31" s="1"/>
  <c r="M122" i="31" s="1"/>
  <c r="R118" i="17"/>
  <c r="F83" i="31"/>
  <c r="K83" i="31" s="1"/>
  <c r="M83" i="31" s="1"/>
  <c r="R79" i="17"/>
  <c r="F126" i="31"/>
  <c r="K126" i="31" s="1"/>
  <c r="M126" i="31" s="1"/>
  <c r="R122" i="17"/>
  <c r="F113" i="31"/>
  <c r="K113" i="31" s="1"/>
  <c r="M113" i="31" s="1"/>
  <c r="R109" i="17"/>
  <c r="F63" i="31"/>
  <c r="K63" i="31" s="1"/>
  <c r="M63" i="31" s="1"/>
  <c r="R59" i="17"/>
  <c r="F110" i="31"/>
  <c r="K110" i="31" s="1"/>
  <c r="M110" i="31" s="1"/>
  <c r="R106" i="17"/>
  <c r="R101" i="17"/>
  <c r="F105" i="31"/>
  <c r="K105" i="31" s="1"/>
  <c r="M105" i="31" s="1"/>
  <c r="R12" i="17"/>
  <c r="F16" i="31"/>
  <c r="K16" i="31" s="1"/>
  <c r="M16" i="31" s="1"/>
  <c r="F77" i="31"/>
  <c r="K77" i="31" s="1"/>
  <c r="M77" i="31" s="1"/>
  <c r="R73" i="17"/>
  <c r="F75" i="31"/>
  <c r="K75" i="31" s="1"/>
  <c r="M75" i="31" s="1"/>
  <c r="R71" i="17"/>
  <c r="F120" i="31"/>
  <c r="K120" i="31" s="1"/>
  <c r="M120" i="31" s="1"/>
  <c r="R116" i="17"/>
  <c r="F139" i="31"/>
  <c r="K139" i="31" s="1"/>
  <c r="M139" i="31" s="1"/>
  <c r="R135" i="17"/>
  <c r="F21" i="31"/>
  <c r="K21" i="31" s="1"/>
  <c r="M21" i="31" s="1"/>
  <c r="R17" i="17"/>
  <c r="F149" i="31"/>
  <c r="K149" i="31" s="1"/>
  <c r="M149" i="31" s="1"/>
  <c r="R145" i="17"/>
  <c r="F138" i="31"/>
  <c r="K138" i="31" s="1"/>
  <c r="M138" i="31" s="1"/>
  <c r="R134" i="17"/>
  <c r="F19" i="31"/>
  <c r="K19" i="31" s="1"/>
  <c r="M19" i="31" s="1"/>
  <c r="R15" i="17"/>
  <c r="J10" i="50"/>
  <c r="J8" i="50" s="1"/>
  <c r="D11" i="50"/>
  <c r="K11" i="17" s="1"/>
  <c r="K10" i="17" l="1"/>
  <c r="K8" i="17" s="1"/>
  <c r="F11" i="17"/>
  <c r="D10" i="50"/>
  <c r="D8" i="50" s="1"/>
  <c r="F15" i="31" l="1"/>
  <c r="R11" i="17"/>
  <c r="F10" i="17"/>
  <c r="F8" i="17" s="1"/>
  <c r="R10" i="17" l="1"/>
  <c r="R8" i="17" s="1"/>
  <c r="K15" i="31"/>
  <c r="F14" i="31"/>
  <c r="F12" i="31" s="1"/>
  <c r="M15" i="31" l="1"/>
  <c r="K14" i="31"/>
  <c r="K12" i="31" l="1"/>
  <c r="M14" i="31"/>
  <c r="M12" i="31" s="1"/>
</calcChain>
</file>

<file path=xl/sharedStrings.xml><?xml version="1.0" encoding="utf-8"?>
<sst xmlns="http://schemas.openxmlformats.org/spreadsheetml/2006/main" count="4492" uniqueCount="464">
  <si>
    <t>ГБУЗ РБ Давлекановская ЦРБ</t>
  </si>
  <si>
    <t>ГБУЗ РБ Миякинская ЦРБ</t>
  </si>
  <si>
    <t>ГБУЗ РБ Белебеевская ЦРБ</t>
  </si>
  <si>
    <t>ГБУЗ РБ Бижбулякская ЦРБ</t>
  </si>
  <si>
    <t>ГБУЗ РБ Ермекеевская ЦРБ</t>
  </si>
  <si>
    <t>ГБУЗ РБ Бирская ЦРБ</t>
  </si>
  <si>
    <t>ГБУЗ РБ Караидельская ЦРБ</t>
  </si>
  <si>
    <t>ГБУЗ РБ Мишкинская ЦРБ</t>
  </si>
  <si>
    <t>ГБУЗ РБ Верхне-Татышлинская ЦРБ</t>
  </si>
  <si>
    <t>ГБУЗ РБ Белорецкая ЦРКБ</t>
  </si>
  <si>
    <t>ГБУЗ РБ Аскаровская ЦРБ</t>
  </si>
  <si>
    <t>ГБУЗ РБ Бурзянская ЦРБ</t>
  </si>
  <si>
    <t>ГБУЗ РБ Белокатайская ЦРБ</t>
  </si>
  <si>
    <t>ГБУЗ РБ Месягутовская ЦРБ</t>
  </si>
  <si>
    <t>ГБУЗ РБ Кигинская ЦРБ</t>
  </si>
  <si>
    <t>ГБУЗ РБ Малоязовская ЦРБ</t>
  </si>
  <si>
    <t>ГБУЗ РБ Исянгуловская ЦРБ</t>
  </si>
  <si>
    <t>ГБУЗ РБ Калтасинская ЦРБ</t>
  </si>
  <si>
    <t>ГБУЗ РБ Краснокамская ЦРБ</t>
  </si>
  <si>
    <t>ГБУЗ РБ Янаульская ЦРБ</t>
  </si>
  <si>
    <t>ГБУЗ РБ Федоровская ЦРБ</t>
  </si>
  <si>
    <t>ГБУЗ РБ Ишимбайская ЦРБ</t>
  </si>
  <si>
    <t>ГБУЗ РБ Акъярская ЦРБ</t>
  </si>
  <si>
    <t>ГБУЗ РБ Толбазинская ЦРБ</t>
  </si>
  <si>
    <t>ГБУЗ РБ Красноусольская ЦРБ</t>
  </si>
  <si>
    <t>ГБУЗ РБ Туймазинская ЦРБ</t>
  </si>
  <si>
    <t>ГБУЗ РБ Благовещенская ЦРБ</t>
  </si>
  <si>
    <t>ГБУЗ РБ Архангельская ЦРБ</t>
  </si>
  <si>
    <t>ГБУЗ РБ Иглинская ЦРБ</t>
  </si>
  <si>
    <t>ГБУЗ РБ Кармаскалинская ЦРБ</t>
  </si>
  <si>
    <t>ГБУЗ РБ Кушнаренковская ЦРБ</t>
  </si>
  <si>
    <t>ГБУЗ РБ Нуримановская ЦРБ</t>
  </si>
  <si>
    <t>ГБУЗ РБ Буздякская ЦРБ</t>
  </si>
  <si>
    <t>ГБУЗ РБ Чишминская ЦРБ</t>
  </si>
  <si>
    <t>ВМП</t>
  </si>
  <si>
    <t>ГБУЗ РБ ГКБ №8 г.Уфа</t>
  </si>
  <si>
    <t>ГБУЗ РБ ГКБ №13 г.Уфа</t>
  </si>
  <si>
    <t>ГБУЗ РБ ГБ г.Салават</t>
  </si>
  <si>
    <t>ГБУЗ РБ ЦГБ г.Сибай</t>
  </si>
  <si>
    <t>ГБУЗ РБ ГБ г.Кумертау</t>
  </si>
  <si>
    <t>ГБУЗ РКЦ</t>
  </si>
  <si>
    <t>ГБУЗ РКГВВ</t>
  </si>
  <si>
    <t>ГБУЗ РБ Аскинская ЦРБ</t>
  </si>
  <si>
    <t>ГБУЗ РБ Большеустьикинская ЦРБ</t>
  </si>
  <si>
    <t>№ п/п</t>
  </si>
  <si>
    <t>Наименование медицинской организации</t>
  </si>
  <si>
    <t>ГБУЗ РДКБ</t>
  </si>
  <si>
    <t>ГБУЗ РМГЦ</t>
  </si>
  <si>
    <t>ГБУЗ РКПЦ МЗ РБ</t>
  </si>
  <si>
    <t>ФКУЗ "МСЧ МВД России по Республике Башкортостан"</t>
  </si>
  <si>
    <t>ГБУЗ РБ ГДКБ №17 г.Уфа</t>
  </si>
  <si>
    <t>ГБУЗ РБ Поликлиника №46 г.Уфа</t>
  </si>
  <si>
    <t>ГБУЗ РБ Детская поликлиника №2 г.Уфа</t>
  </si>
  <si>
    <t>ГБУЗ РБ Чекмагушевская ЦРБ</t>
  </si>
  <si>
    <t>Медицинская помощь за пределами РБ</t>
  </si>
  <si>
    <t>отдельные виды диагностики по ПГГ</t>
  </si>
  <si>
    <t>Реестровый номер</t>
  </si>
  <si>
    <t>025004</t>
  </si>
  <si>
    <t>022103</t>
  </si>
  <si>
    <t>025001</t>
  </si>
  <si>
    <t>025005</t>
  </si>
  <si>
    <t>022102</t>
  </si>
  <si>
    <t>021201</t>
  </si>
  <si>
    <t>ГБУЗ РБ ГБ г.Нефтекамск</t>
  </si>
  <si>
    <t>027001</t>
  </si>
  <si>
    <t>021206</t>
  </si>
  <si>
    <t>025003</t>
  </si>
  <si>
    <t>021205</t>
  </si>
  <si>
    <t>025002</t>
  </si>
  <si>
    <t>022104</t>
  </si>
  <si>
    <t>021501</t>
  </si>
  <si>
    <t>024001</t>
  </si>
  <si>
    <t>022001</t>
  </si>
  <si>
    <t>024005</t>
  </si>
  <si>
    <t>024002</t>
  </si>
  <si>
    <t>022012</t>
  </si>
  <si>
    <t>021901</t>
  </si>
  <si>
    <t>021502</t>
  </si>
  <si>
    <t>024006</t>
  </si>
  <si>
    <t>ФГБУЗ МСЧ №142 ФМБА России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</si>
  <si>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</si>
  <si>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</si>
  <si>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</si>
  <si>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</si>
  <si>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</si>
  <si>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</si>
  <si>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</si>
  <si>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</si>
  <si>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</si>
  <si>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</si>
  <si>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021111</t>
  </si>
  <si>
    <t>021424</t>
  </si>
  <si>
    <t>021105</t>
  </si>
  <si>
    <t>029001</t>
  </si>
  <si>
    <t>021605</t>
  </si>
  <si>
    <t>021104</t>
  </si>
  <si>
    <t>021102</t>
  </si>
  <si>
    <t>021606</t>
  </si>
  <si>
    <t>021607</t>
  </si>
  <si>
    <t>021405</t>
  </si>
  <si>
    <t>021401</t>
  </si>
  <si>
    <t>ООО "Медсервис" г.Салават</t>
  </si>
  <si>
    <t>021303</t>
  </si>
  <si>
    <t>ГБУЗ РБ ГБ №1 г.Октябрьский</t>
  </si>
  <si>
    <t>028004</t>
  </si>
  <si>
    <t>023002</t>
  </si>
  <si>
    <t>023005</t>
  </si>
  <si>
    <t>028002</t>
  </si>
  <si>
    <t>021002</t>
  </si>
  <si>
    <t>023006</t>
  </si>
  <si>
    <t>021001</t>
  </si>
  <si>
    <t>021003</t>
  </si>
  <si>
    <t>021701</t>
  </si>
  <si>
    <t>021706</t>
  </si>
  <si>
    <t>021110</t>
  </si>
  <si>
    <t>021100</t>
  </si>
  <si>
    <t>027000</t>
  </si>
  <si>
    <t>ГБУЗ РБ Детская поликлиника  №4 г.Уфа</t>
  </si>
  <si>
    <t>021120</t>
  </si>
  <si>
    <t>021130</t>
  </si>
  <si>
    <t>021140</t>
  </si>
  <si>
    <t>021150</t>
  </si>
  <si>
    <t>029100</t>
  </si>
  <si>
    <t>029300</t>
  </si>
  <si>
    <t>029700</t>
  </si>
  <si>
    <t>021040</t>
  </si>
  <si>
    <t>021050</t>
  </si>
  <si>
    <t>021060</t>
  </si>
  <si>
    <t>021070</t>
  </si>
  <si>
    <t>021080</t>
  </si>
  <si>
    <t>021160</t>
  </si>
  <si>
    <t>021310</t>
  </si>
  <si>
    <t>029400</t>
  </si>
  <si>
    <t>ГБУЗ РБ ГКБ Демского района г.Уфы</t>
  </si>
  <si>
    <t>023500</t>
  </si>
  <si>
    <t>021800</t>
  </si>
  <si>
    <t>024200</t>
  </si>
  <si>
    <t>022300</t>
  </si>
  <si>
    <t>021200</t>
  </si>
  <si>
    <t>028000</t>
  </si>
  <si>
    <t>023200</t>
  </si>
  <si>
    <t>020159</t>
  </si>
  <si>
    <t>022800</t>
  </si>
  <si>
    <t>025000</t>
  </si>
  <si>
    <t>020171</t>
  </si>
  <si>
    <t>УФИЦ РАН</t>
  </si>
  <si>
    <t>022117</t>
  </si>
  <si>
    <t>ЧУЗ "КБ "РЖД-Медицина"г.Уфа</t>
  </si>
  <si>
    <t>022204</t>
  </si>
  <si>
    <t>026005</t>
  </si>
  <si>
    <t>022202</t>
  </si>
  <si>
    <t>026002</t>
  </si>
  <si>
    <t>022002</t>
  </si>
  <si>
    <t>022201</t>
  </si>
  <si>
    <t>022205</t>
  </si>
  <si>
    <t>026004</t>
  </si>
  <si>
    <t>022208</t>
  </si>
  <si>
    <t>026003</t>
  </si>
  <si>
    <t>026001</t>
  </si>
  <si>
    <t>022203</t>
  </si>
  <si>
    <t>027002</t>
  </si>
  <si>
    <t>022000</t>
  </si>
  <si>
    <t>022003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</si>
  <si>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</si>
  <si>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</si>
  <si>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</si>
  <si>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</si>
  <si>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</si>
  <si>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</si>
  <si>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</si>
  <si>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</si>
  <si>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</si>
  <si>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</si>
  <si>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</si>
  <si>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</si>
  <si>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</si>
  <si>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</si>
  <si>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</si>
  <si>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</si>
  <si>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</si>
  <si>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</si>
  <si>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</si>
  <si>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</si>
  <si>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</si>
  <si>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</si>
  <si>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</si>
  <si>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020172</t>
  </si>
  <si>
    <t>020233</t>
  </si>
  <si>
    <t>ООО санаторий "Юматово"</t>
  </si>
  <si>
    <t>020170</t>
  </si>
  <si>
    <t>020161</t>
  </si>
  <si>
    <t>ООО "Экома"</t>
  </si>
  <si>
    <t>020248</t>
  </si>
  <si>
    <t>022120</t>
  </si>
  <si>
    <t>022100</t>
  </si>
  <si>
    <t>ГАУЗ РКОД Минздрава РБ</t>
  </si>
  <si>
    <t>022130</t>
  </si>
  <si>
    <t>022113</t>
  </si>
  <si>
    <t xml:space="preserve">022112 </t>
  </si>
  <si>
    <t>026000</t>
  </si>
  <si>
    <t>022132</t>
  </si>
  <si>
    <t>022124</t>
  </si>
  <si>
    <t>ГБУЗ РВФД</t>
  </si>
  <si>
    <t>022220</t>
  </si>
  <si>
    <t>022400</t>
  </si>
  <si>
    <t>022720</t>
  </si>
  <si>
    <t>ГБУЗ РБ ГКБ №21 г.Уфа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</si>
  <si>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</si>
  <si>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</si>
  <si>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</si>
  <si>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</si>
  <si>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</si>
  <si>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</si>
  <si>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ГБУЗ РБ Балтачевская ЦРБ</t>
  </si>
  <si>
    <t>ГБУЗ РБ Бураевская ЦРБ</t>
  </si>
  <si>
    <t>ГБУЗ РБ Дюртюлинская ЦРБ</t>
  </si>
  <si>
    <t>ГБУЗ РБ Зилаирская ЦРБ</t>
  </si>
  <si>
    <t>ГБУЗ РБ Мелеузовская ЦРБ</t>
  </si>
  <si>
    <t>ГБУЗ РБ Мраковская ЦРБ</t>
  </si>
  <si>
    <t>ГБУЗ РБ Стерлибашевская ЦРБ</t>
  </si>
  <si>
    <t>ГБУЗ РБ Верхнеяркеевская ЦРБ</t>
  </si>
  <si>
    <t>ГБУЗ РБ Раевская ЦРБ</t>
  </si>
  <si>
    <t>ГБУЗ РБ Шаранская ЦРБ</t>
  </si>
  <si>
    <t>ГБУЗ РБ Языковская ЦРБ</t>
  </si>
  <si>
    <t>ГБУЗ РБ Бакалинская ЦРБ</t>
  </si>
  <si>
    <t>ООО "ОСЦ"</t>
  </si>
  <si>
    <t>021322</t>
  </si>
  <si>
    <t>Итого по МО</t>
  </si>
  <si>
    <t>ВСЕГО</t>
  </si>
  <si>
    <t>ГБУЗ РКБ им. Г.Г.Куватова</t>
  </si>
  <si>
    <t>ГБУЗ РБ КБСМП г.Уфа</t>
  </si>
  <si>
    <t xml:space="preserve">ГБУЗ РКВД </t>
  </si>
  <si>
    <t>ГБУЗ РБ ГКБ №18 г.Уфы</t>
  </si>
  <si>
    <t>Всего</t>
  </si>
  <si>
    <t>020163</t>
  </si>
  <si>
    <t>ООО "АВИЦЕННА" г.Нефтекамск</t>
  </si>
  <si>
    <t>029179</t>
  </si>
  <si>
    <t>ГАУЗ РБ Санаторий "Дуслык" г.Уфа</t>
  </si>
  <si>
    <t>ГБУЗ РБ Детская поликлиника №3 г.Уфа</t>
  </si>
  <si>
    <t>ГБУЗ РБ Детская поликлиника №5 г.Уфа</t>
  </si>
  <si>
    <t>ГАУЗ РБ Детская стоматологическая поликлиника №3 г.Уфа</t>
  </si>
  <si>
    <t>ГБУЗ РБ Детская стоматологическая поликлиника  №7 г.Уфа</t>
  </si>
  <si>
    <t>ГБУЗ РБ Поликлиника №43 г.Уфа</t>
  </si>
  <si>
    <t>ГБУЗ РБ Поликлиника №50 г.Уфа</t>
  </si>
  <si>
    <t>ГБУЗ РБ Стоматологическая поликлиника №1 г.Уфа</t>
  </si>
  <si>
    <t>ГБУЗ РБ Стоматологическая поликлиника №2 г.Уфа</t>
  </si>
  <si>
    <t>ГБУЗ РБ Стоматологическая поликлиника №4 г.Уфа</t>
  </si>
  <si>
    <t>ГБУЗ РБ Стоматологическая поликлиника №5 г.Уфа</t>
  </si>
  <si>
    <t>ГБУЗ РБ Стоматологическая поликлиника №6 г.Уфа</t>
  </si>
  <si>
    <t>ГАУЗ РБ Стоматологическая поликлиника №8 г.Уфа</t>
  </si>
  <si>
    <t>ГАУЗ РБ Стоматологическая поликлиника №9 г.Уфа</t>
  </si>
  <si>
    <t>ГБУЗ РБ ГКБ №5 г.Уфа</t>
  </si>
  <si>
    <t>ФГБОУ ВО БГМУ Минздрава России всего, в том числе:</t>
  </si>
  <si>
    <t>ФГБОУ ВО БГМУ Минздрава России (стоматология)</t>
  </si>
  <si>
    <t>ООО "МЦ МЕГИ"</t>
  </si>
  <si>
    <t>020005</t>
  </si>
  <si>
    <t>ГБУЗ РКНД Минздрава РБ</t>
  </si>
  <si>
    <t>020006</t>
  </si>
  <si>
    <t>ГБУЗ РКПЦ Минздрава РБ</t>
  </si>
  <si>
    <t>020007</t>
  </si>
  <si>
    <t>в условиях дневного стационара</t>
  </si>
  <si>
    <t>в амбулаторных условиях</t>
  </si>
  <si>
    <t>ГБУЗ РБ ЦСМП и МК</t>
  </si>
  <si>
    <t>020164</t>
  </si>
  <si>
    <t>ГАУЗ РПНС Акбузат</t>
  </si>
  <si>
    <t>ООО "Медси-Уфа"</t>
  </si>
  <si>
    <t>Итого</t>
  </si>
  <si>
    <t>Базовая программа ОМС</t>
  </si>
  <si>
    <t xml:space="preserve"> стационар</t>
  </si>
  <si>
    <t>дневной стационар</t>
  </si>
  <si>
    <t>амбулаторно-поликлиническая помощь</t>
  </si>
  <si>
    <t>посещения с профилактическими и иными целями</t>
  </si>
  <si>
    <t>посещение по неотложной медицинской помощи</t>
  </si>
  <si>
    <t>обращения в связи с заболеваниями</t>
  </si>
  <si>
    <t>отдельные диагностические исследования по ПГГ</t>
  </si>
  <si>
    <t xml:space="preserve">скорая медицинская помощь </t>
  </si>
  <si>
    <t>гемодиализ</t>
  </si>
  <si>
    <t>всего</t>
  </si>
  <si>
    <t>в том числе</t>
  </si>
  <si>
    <t>ФАПы</t>
  </si>
  <si>
    <t>Объем средств на выплаты по показателям результативности</t>
  </si>
  <si>
    <t>руб.</t>
  </si>
  <si>
    <t>Посещения с иными целями</t>
  </si>
  <si>
    <t>скорая медицинская помощь</t>
  </si>
  <si>
    <t xml:space="preserve">по подушевому нормативу финансирования </t>
  </si>
  <si>
    <t>за вызовов с применением тромболитических препаратов</t>
  </si>
  <si>
    <t>за специализированный вызов</t>
  </si>
  <si>
    <t>КСГ для случаев проведения ЭКО</t>
  </si>
  <si>
    <t>В стационарных условиях.</t>
  </si>
  <si>
    <t>КСГ по профилю "Онкология"</t>
  </si>
  <si>
    <t>В амбулаторных условиях посещения  в неотложной форме.</t>
  </si>
  <si>
    <t>медицинская реабилитация</t>
  </si>
  <si>
    <t>в условиях круглосуточного стационара</t>
  </si>
  <si>
    <t>В амбулаторных условиях обращения по поводу заболевания.</t>
  </si>
  <si>
    <t xml:space="preserve">Обращения МО, имеющие прикрепленное население </t>
  </si>
  <si>
    <t>по реестрам</t>
  </si>
  <si>
    <t xml:space="preserve">КТ </t>
  </si>
  <si>
    <t>МРТ</t>
  </si>
  <si>
    <t>УЗИ ссс</t>
  </si>
  <si>
    <t>Эндоскопия</t>
  </si>
  <si>
    <t>Гистология</t>
  </si>
  <si>
    <t>МГИ</t>
  </si>
  <si>
    <t>Сумма на ФАПы</t>
  </si>
  <si>
    <t>диспансерное наблюдение</t>
  </si>
  <si>
    <t>КСГ (за исключением КСГ по профилю "Онкология",  КСГ по COVID-19)</t>
  </si>
  <si>
    <t>Всего Базовая программа ОМС</t>
  </si>
  <si>
    <t>ВМП  профиль "онкология"</t>
  </si>
  <si>
    <t xml:space="preserve">Дополнительное финансовое обеспечение видов и условий оказания медицинской помощи, не установленных базовой программой ОМС </t>
  </si>
  <si>
    <t xml:space="preserve">в том числе </t>
  </si>
  <si>
    <t>профиль "онкология"</t>
  </si>
  <si>
    <t>ООО "Клиника эстетической медицины "Юхелф"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</si>
  <si>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</si>
  <si>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(офтальмология для отдельных структурных подразделений)</t>
  </si>
  <si>
    <t>ГБУЗ РБ ГКПЦ г.Уфы</t>
  </si>
  <si>
    <t>АНМО "Уфимский хоспис"</t>
  </si>
  <si>
    <t>020051</t>
  </si>
  <si>
    <t>сахарного диабета</t>
  </si>
  <si>
    <t>болезней системы кровообращения</t>
  </si>
  <si>
    <t>по профилю "стоматология"</t>
  </si>
  <si>
    <t>кроме профиля "стоматология"</t>
  </si>
  <si>
    <t>по подушевому нормативу финансирования на прикрепившихся лиц</t>
  </si>
  <si>
    <t>ГБУЗ РЦПБ СО СПИДОМ И ИЗ</t>
  </si>
  <si>
    <t xml:space="preserve">АО "Санаторий "Зеленая роща" </t>
  </si>
  <si>
    <t>ds36.012-ds36.013 (иммунизация недоношенных)</t>
  </si>
  <si>
    <t>020052</t>
  </si>
  <si>
    <t>По КСГ (без мед.реабил., гемодиализа, ВМП)</t>
  </si>
  <si>
    <t>ООО "Клиника Фомина Уфа"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</si>
  <si>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</si>
  <si>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</si>
  <si>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>Обращения для проведения 2 этапа диспансеризации взрослого населения по оценке репродуктивного здоровья</t>
  </si>
  <si>
    <t>Диспансерное наблюдение отдельных категорий граждан из числа взрослого населения и детей, проживающих в организациях социального обслуживания (детских домах-интернатах), предоставляющих социальные услуги в стационарной форме (за единицу объема медицинской помощи)</t>
  </si>
  <si>
    <t>ГБУЗ РБ Детская поликлиника №6 г.Уфа</t>
  </si>
  <si>
    <t>КС</t>
  </si>
  <si>
    <t>ДС</t>
  </si>
  <si>
    <t>АПУ</t>
  </si>
  <si>
    <t>020066</t>
  </si>
  <si>
    <t xml:space="preserve">Профилактический медосмотр несовершеннолетних </t>
  </si>
  <si>
    <t>взрослые</t>
  </si>
  <si>
    <t>Реестро-вый номер</t>
  </si>
  <si>
    <t>№      п/п</t>
  </si>
  <si>
    <t>Реестро-вый номер МО</t>
  </si>
  <si>
    <t>Наименование МО</t>
  </si>
  <si>
    <t>в том числе по поводу:</t>
  </si>
  <si>
    <t xml:space="preserve"> онкологических заболеваний 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</si>
  <si>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</si>
  <si>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</si>
  <si>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>из них</t>
  </si>
  <si>
    <t>дети</t>
  </si>
  <si>
    <t>ГБУЗ РБ Баймакская ЦРБ</t>
  </si>
  <si>
    <t>ГБУЗ РБ Учалинская ЦРБ</t>
  </si>
  <si>
    <t>Реестровый номер МО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</si>
  <si>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</si>
  <si>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</si>
  <si>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</si>
  <si>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</si>
  <si>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</si>
  <si>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</si>
  <si>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</si>
  <si>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</si>
  <si>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</si>
  <si>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</si>
  <si>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</si>
  <si>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</si>
  <si>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</si>
  <si>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</si>
  <si>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</si>
  <si>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</si>
  <si>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</si>
  <si>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 xml:space="preserve">ГБУЗ РБ ГКБ № 21 г.Уфа 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</si>
  <si>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</si>
  <si>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</si>
  <si>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</si>
  <si>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</si>
  <si>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ИТОГО</t>
  </si>
  <si>
    <t>Прирост регистра пациентов (на 10%)</t>
  </si>
  <si>
    <t>ИТОГО с учетом прироста регистра пациентов на 10%</t>
  </si>
  <si>
    <t>Финансовое обеспечение объемов сеансов (услуг) заместительной почечной терапии методами гемодиализа и перитонеального диализа на 2025 год.</t>
  </si>
  <si>
    <t xml:space="preserve">Плановые объемы финансового обеспечения сеансов (услуг) заместительной почечной терапии методами гемодиализа и перитонеального диализа по Базовой программе ОМС на 2025 год </t>
  </si>
  <si>
    <t xml:space="preserve">Плановые объемы финансового обеспечения медицинской помощи по профилю "Медицинская реабилитация" по Базовой программе ОМС на 2025 год </t>
  </si>
  <si>
    <t>Плановые объемы финансового обеспечения фельдшерских, фельдшерско - акушерских пунктов на 2025 год</t>
  </si>
  <si>
    <t xml:space="preserve">Плановые объемы финансового обеспечения отдельных диагностических (лабораторных) исследований, для которых установлены отдельные нормативы ПГГ в части Базовой программы ОМС  на 2025 год              </t>
  </si>
  <si>
    <t>Плановые объемы финансового обеспечения по Базовой программе ОМС на 2025 год в амбулаторных условиях (обращения по поводу заболевания)</t>
  </si>
  <si>
    <t xml:space="preserve">Плановые объемы финансового обеспечения по Базовой программе ОМС на 2025 год в амбулаторных условиях  (посещения в неотложной форме). </t>
  </si>
  <si>
    <t xml:space="preserve">Амбулаторно-поликлиническая помощь в части комплексных посещений  для проведения диспансерного наблюдения на 2025 год </t>
  </si>
  <si>
    <t xml:space="preserve">Плановые объемы финансового обеспечения по базовой программе ОМС на 2025 год в амбулаторных условиях (посещения с профилактическими и иными целями). </t>
  </si>
  <si>
    <t>Плановые объемы финансового обеспечения по программе ОМС на 2025 год в стационарных условиях</t>
  </si>
  <si>
    <t xml:space="preserve">Плановые объемы финансового обеспечения по  базовой программе ОМС на 2025 год в условиях дневного стационара. </t>
  </si>
  <si>
    <t xml:space="preserve">Плановые объемы финансового обеспечения скорой медицинской помощи по Базовой программе ОМС на 2025 год </t>
  </si>
  <si>
    <t xml:space="preserve">Плановые объемы финансового обеспечения Базовой программы ОМС на 2025 год. </t>
  </si>
  <si>
    <t>АО "МОСКОВСКОЕ ПРОП" ФИЛИАЛ "УФИМСКИЙ"</t>
  </si>
  <si>
    <t>ПЭТ-КТ</t>
  </si>
  <si>
    <t>ОФЭКТ/КТ</t>
  </si>
  <si>
    <t>Сумма</t>
  </si>
  <si>
    <t>посещения с профилактическими целями центров здоровья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</si>
  <si>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</si>
  <si>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</si>
  <si>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Посещения с профилактическими и иными целями</t>
  </si>
  <si>
    <t>Профилактические медицинские осмотры и диспансеризации (за единицу объема медицинской помощи)</t>
  </si>
  <si>
    <t xml:space="preserve"> Профилактические медицинские осмотры</t>
  </si>
  <si>
    <t>В  рамках проведения диспансеризации (1 этап)</t>
  </si>
  <si>
    <t>Диспансеризация для оценки репродуктивного здоровья женщин и мужчин(1 этап)</t>
  </si>
  <si>
    <t xml:space="preserve">За единицу объема медицинской помощи </t>
  </si>
  <si>
    <t xml:space="preserve"> Диспансеризация определенных групп взрослого населения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</si>
  <si>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</si>
  <si>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</si>
  <si>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</t>
  </si>
  <si>
    <t>женщины</t>
  </si>
  <si>
    <t>мужчины</t>
  </si>
  <si>
    <t xml:space="preserve">по профилю "стоматология" </t>
  </si>
  <si>
    <t>по другим профилям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</si>
  <si>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</si>
  <si>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</si>
  <si>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</si>
  <si>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</si>
  <si>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</si>
  <si>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</si>
  <si>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</si>
  <si>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</si>
  <si>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</si>
  <si>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</si>
  <si>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</si>
  <si>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</si>
  <si>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</si>
  <si>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</si>
  <si>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</si>
  <si>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</si>
  <si>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 xml:space="preserve">Плановые объемы финансового обеспечения Территориальной программы ОМС на 2025 год. </t>
  </si>
  <si>
    <t>КСГ по COVID-19</t>
  </si>
  <si>
    <t>профиль "Онкология"</t>
  </si>
  <si>
    <t>Всего по КСГ + ВМП</t>
  </si>
  <si>
    <t>ds12.022-ds12.027 (вирусные гепатиты)</t>
  </si>
  <si>
    <t>заседания Комиссии по разработке</t>
  </si>
  <si>
    <t>территориальной программы ОМС в РБ</t>
  </si>
  <si>
    <t xml:space="preserve">Приложение 2.1.  к Протоколу </t>
  </si>
  <si>
    <t>020058</t>
  </si>
  <si>
    <t>ООО "ДОКТОР ВЕН"</t>
  </si>
  <si>
    <t>ГБУЗ РБ ГКБ №9 г.Уфы</t>
  </si>
  <si>
    <t>Школа для больных с хроническими заболеваниями</t>
  </si>
  <si>
    <t>Обращения МО, не имеющих прикрепленное население, ЦАОП, травмпункты</t>
  </si>
  <si>
    <t>020073</t>
  </si>
  <si>
    <t>Стентирование для больных с инфарктом миокарда (st.25.013 ,st.25.014, st.25.015)</t>
  </si>
  <si>
    <t>Стентирование / эндартерэктомия  st25.010 (A.16.12.008.004; A.16.12.008.009; A16.12.028.007); st25.011 (A16.12.008; A16.12.008.001; A16.12.008.002; A16.23.034.012)</t>
  </si>
  <si>
    <t>Стентирование для больных с инфарктом миокарда (гр.44-52)</t>
  </si>
  <si>
    <t>Имплантация частотно-адаптированного кардиостимулятора взрослым (гр.53,55, гр.66 метод-"имплантация частотно-адаптированного трехкамерного кардиостимулятора" )</t>
  </si>
  <si>
    <t>Эндоваскулярная деструкция дополнительных проводящих путей и аритмогенных зон сердца (гр. 65, гр.66-без учета объемов по методу-"имплантация частотно-адаптированного трехкамерного кардиостимулятора")</t>
  </si>
  <si>
    <t>Стентирование/эндартерэктомия (гр.12, метод «реконструктивные вмешательства на экстракраниальных отделах церебральных артерий»)</t>
  </si>
  <si>
    <t>в том числе:</t>
  </si>
  <si>
    <t>Школа сахарного диабета</t>
  </si>
  <si>
    <t>Плановые объемы финансового обеспечения посещений с профилактическими целями центров здоровья для взрослого населения на 2025 год</t>
  </si>
  <si>
    <t xml:space="preserve">ГБУЗ РКФПЦ </t>
  </si>
  <si>
    <t>ГБУЗ РБ Детская поликлиника №4 г.Уфа</t>
  </si>
  <si>
    <t xml:space="preserve"> </t>
  </si>
  <si>
    <t>020083</t>
  </si>
  <si>
    <t>АО санаторий "Юматово"</t>
  </si>
  <si>
    <t>Обращения для проведения диспансерного наблюдения детского населения  
(приказ Минздрава России от 11.04.2025 № 192н), финансируемые по реестрам</t>
  </si>
  <si>
    <t>ds18.003 "Формирование, имплантация, удаление, смена доступа для диализа"</t>
  </si>
  <si>
    <t>в том числе за счет средств</t>
  </si>
  <si>
    <t>посещений с профилактическими целями</t>
  </si>
  <si>
    <t>обращений в связи с заболеваниями</t>
  </si>
  <si>
    <t xml:space="preserve">Объем средств на выплаты по показателям результативности деятельности медицинских организаций в рамках Базовой программы ОМС на 2025 год в амбулаторных условиях. </t>
  </si>
  <si>
    <t>В амбулаторных условиях объем средств по показателям результативности за 12 месяцев (декабрь 2024 - ноябрь 2025).</t>
  </si>
  <si>
    <t>Итого Территориальная программа ОМС (Протокол № 1-26)</t>
  </si>
  <si>
    <t>Всего Базовая программа ОМС по Протоколу         1-26</t>
  </si>
  <si>
    <t xml:space="preserve">   от 27.01.2026 № 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</si>
</sst>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[$-419]General"/>
    <numFmt numFmtId="167" formatCode="#,##0.00&quot; &quot;[$руб.-419];[Red]&quot;-&quot;#,##0.00&quot; &quot;[$руб.-419]"/>
    <numFmt numFmtId="168" formatCode="&quot;Да&quot;;&quot;Да&quot;;&quot;Нет&quot;"/>
    <numFmt numFmtId="169" formatCode="#,##0_ ;\-#,##0\ "/>
  </numFmts>
  <fonts count="7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Calibri"/>
      <family val="2"/>
      <charset val="1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2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 Cyr"/>
      <charset val="204"/>
    </font>
    <font>
      <sz val="8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name val="Arial Cyr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52">
    <xf numFmtId="0" fontId="0" fillId="0" borderId="0"/>
    <xf numFmtId="0" fontId="18" fillId="0" borderId="0"/>
    <xf numFmtId="0" fontId="19" fillId="0" borderId="0"/>
    <xf numFmtId="0" fontId="20" fillId="0" borderId="0"/>
    <xf numFmtId="166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17" fillId="0" borderId="0"/>
    <xf numFmtId="0" fontId="19" fillId="0" borderId="0"/>
    <xf numFmtId="0" fontId="17" fillId="0" borderId="0"/>
    <xf numFmtId="0" fontId="14" fillId="0" borderId="0"/>
    <xf numFmtId="0" fontId="14" fillId="0" borderId="0"/>
    <xf numFmtId="0" fontId="13" fillId="0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4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21" borderId="0" applyNumberFormat="0" applyBorder="0" applyAlignment="0" applyProtection="0"/>
    <xf numFmtId="0" fontId="25" fillId="5" borderId="0" applyNumberFormat="0" applyBorder="0" applyAlignment="0" applyProtection="0"/>
    <xf numFmtId="0" fontId="26" fillId="22" borderId="3" applyNumberFormat="0" applyAlignment="0" applyProtection="0"/>
    <xf numFmtId="0" fontId="27" fillId="23" borderId="4" applyNumberFormat="0" applyAlignment="0" applyProtection="0"/>
    <xf numFmtId="0" fontId="28" fillId="0" borderId="0"/>
    <xf numFmtId="166" fontId="21" fillId="0" borderId="0" applyBorder="0" applyProtection="0"/>
    <xf numFmtId="166" fontId="21" fillId="0" borderId="0"/>
    <xf numFmtId="0" fontId="29" fillId="0" borderId="0"/>
    <xf numFmtId="0" fontId="29" fillId="0" borderId="0"/>
    <xf numFmtId="0" fontId="30" fillId="0" borderId="0" applyNumberFormat="0" applyFill="0" applyBorder="0" applyAlignment="0" applyProtection="0"/>
    <xf numFmtId="0" fontId="31" fillId="6" borderId="0" applyNumberFormat="0" applyBorder="0" applyAlignment="0" applyProtection="0"/>
    <xf numFmtId="0" fontId="32" fillId="0" borderId="0" applyNumberFormat="0" applyBorder="0" applyProtection="0">
      <alignment horizontal="center"/>
    </xf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Border="0" applyProtection="0">
      <alignment horizontal="center" textRotation="90"/>
    </xf>
    <xf numFmtId="0" fontId="36" fillId="9" borderId="3" applyNumberFormat="0" applyAlignment="0" applyProtection="0"/>
    <xf numFmtId="0" fontId="37" fillId="0" borderId="8" applyNumberFormat="0" applyFill="0" applyAlignment="0" applyProtection="0"/>
    <xf numFmtId="0" fontId="38" fillId="24" borderId="0" applyNumberFormat="0" applyBorder="0" applyAlignment="0" applyProtection="0"/>
    <xf numFmtId="0" fontId="17" fillId="25" borderId="9" applyNumberFormat="0" applyFont="0" applyAlignment="0" applyProtection="0"/>
    <xf numFmtId="0" fontId="39" fillId="22" borderId="10" applyNumberFormat="0" applyAlignment="0" applyProtection="0"/>
    <xf numFmtId="0" fontId="40" fillId="0" borderId="0" applyNumberFormat="0" applyBorder="0" applyProtection="0"/>
    <xf numFmtId="167" fontId="40" fillId="0" borderId="0" applyBorder="0" applyProtection="0"/>
    <xf numFmtId="0" fontId="41" fillId="0" borderId="0" applyNumberFormat="0" applyFill="0" applyBorder="0" applyAlignment="0" applyProtection="0"/>
    <xf numFmtId="0" fontId="42" fillId="0" borderId="11" applyNumberFormat="0" applyFill="0" applyAlignment="0" applyProtection="0"/>
    <xf numFmtId="0" fontId="43" fillId="0" borderId="0" applyNumberFormat="0" applyFill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21" borderId="0" applyNumberFormat="0" applyBorder="0" applyAlignment="0" applyProtection="0"/>
    <xf numFmtId="0" fontId="36" fillId="9" borderId="3" applyNumberFormat="0" applyAlignment="0" applyProtection="0"/>
    <xf numFmtId="0" fontId="39" fillId="22" borderId="10" applyNumberFormat="0" applyAlignment="0" applyProtection="0"/>
    <xf numFmtId="0" fontId="26" fillId="22" borderId="3" applyNumberFormat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42" fillId="0" borderId="11" applyNumberFormat="0" applyFill="0" applyAlignment="0" applyProtection="0"/>
    <xf numFmtId="0" fontId="27" fillId="23" borderId="4" applyNumberFormat="0" applyAlignment="0" applyProtection="0"/>
    <xf numFmtId="0" fontId="41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44" fillId="0" borderId="0"/>
    <xf numFmtId="0" fontId="28" fillId="0" borderId="0"/>
    <xf numFmtId="0" fontId="45" fillId="0" borderId="0"/>
    <xf numFmtId="0" fontId="45" fillId="0" borderId="0"/>
    <xf numFmtId="0" fontId="46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48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22" fillId="0" borderId="0"/>
    <xf numFmtId="0" fontId="23" fillId="0" borderId="0"/>
    <xf numFmtId="0" fontId="23" fillId="0" borderId="0"/>
    <xf numFmtId="0" fontId="19" fillId="0" borderId="0"/>
    <xf numFmtId="0" fontId="12" fillId="0" borderId="0"/>
    <xf numFmtId="0" fontId="22" fillId="0" borderId="0"/>
    <xf numFmtId="0" fontId="44" fillId="0" borderId="0"/>
    <xf numFmtId="0" fontId="44" fillId="0" borderId="0"/>
    <xf numFmtId="0" fontId="25" fillId="5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25" borderId="9" applyNumberFormat="0" applyFont="0" applyAlignment="0" applyProtection="0"/>
    <xf numFmtId="9" fontId="23" fillId="0" borderId="0" applyFont="0" applyFill="0" applyBorder="0" applyAlignment="0" applyProtection="0"/>
    <xf numFmtId="9" fontId="23" fillId="0" borderId="0" applyFill="0" applyBorder="0" applyAlignment="0" applyProtection="0"/>
    <xf numFmtId="9" fontId="4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7" fillId="0" borderId="8" applyNumberFormat="0" applyFill="0" applyAlignment="0" applyProtection="0"/>
    <xf numFmtId="0" fontId="43" fillId="0" borderId="0" applyNumberFormat="0" applyFill="0" applyBorder="0" applyAlignment="0" applyProtection="0"/>
    <xf numFmtId="0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8" fontId="48" fillId="0" borderId="0" applyFill="0" applyBorder="0" applyAlignment="0" applyProtection="0"/>
    <xf numFmtId="164" fontId="44" fillId="0" borderId="0" applyFont="0" applyFill="0" applyBorder="0" applyAlignment="0" applyProtection="0"/>
    <xf numFmtId="0" fontId="31" fillId="6" borderId="0" applyNumberFormat="0" applyBorder="0" applyAlignment="0" applyProtection="0"/>
    <xf numFmtId="9" fontId="49" fillId="0" borderId="0" applyFont="0" applyFill="0" applyBorder="0" applyAlignment="0" applyProtection="0"/>
    <xf numFmtId="0" fontId="17" fillId="0" borderId="0"/>
    <xf numFmtId="0" fontId="23" fillId="0" borderId="0"/>
    <xf numFmtId="0" fontId="17" fillId="0" borderId="0"/>
    <xf numFmtId="0" fontId="44" fillId="0" borderId="0"/>
    <xf numFmtId="0" fontId="19" fillId="0" borderId="0"/>
    <xf numFmtId="0" fontId="11" fillId="0" borderId="0"/>
    <xf numFmtId="0" fontId="11" fillId="0" borderId="0"/>
    <xf numFmtId="0" fontId="62" fillId="0" borderId="0"/>
    <xf numFmtId="0" fontId="10" fillId="0" borderId="0"/>
    <xf numFmtId="0" fontId="9" fillId="0" borderId="0"/>
    <xf numFmtId="0" fontId="17" fillId="0" borderId="0"/>
    <xf numFmtId="0" fontId="1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12">
    <xf numFmtId="0" fontId="0" fillId="0" borderId="0" xfId="0"/>
    <xf numFmtId="0" fontId="51" fillId="3" borderId="0" xfId="0" applyFont="1" applyFill="1" applyAlignment="1">
      <alignment horizontal="right" vertical="center"/>
    </xf>
    <xf numFmtId="0" fontId="52" fillId="2" borderId="0" xfId="0" applyFont="1" applyFill="1" applyAlignment="1">
      <alignment horizontal="right" vertical="center"/>
    </xf>
    <xf numFmtId="0" fontId="52" fillId="3" borderId="0" xfId="0" applyFont="1" applyFill="1" applyAlignment="1">
      <alignment horizontal="right" vertical="center"/>
    </xf>
    <xf numFmtId="3" fontId="51" fillId="2" borderId="0" xfId="0" applyNumberFormat="1" applyFont="1" applyFill="1" applyAlignment="1">
      <alignment horizontal="right" vertical="center"/>
    </xf>
    <xf numFmtId="0" fontId="52" fillId="0" borderId="1" xfId="0" applyFont="1" applyBorder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0" fontId="51" fillId="3" borderId="0" xfId="0" applyFont="1" applyFill="1" applyAlignment="1">
      <alignment horizontal="left" vertical="center"/>
    </xf>
    <xf numFmtId="0" fontId="51" fillId="2" borderId="0" xfId="0" applyFont="1" applyFill="1" applyAlignment="1">
      <alignment horizontal="right" vertical="center"/>
    </xf>
    <xf numFmtId="0" fontId="51" fillId="2" borderId="0" xfId="0" applyNumberFormat="1" applyFont="1" applyFill="1" applyBorder="1" applyAlignment="1">
      <alignment horizontal="center" vertical="center" wrapText="1"/>
    </xf>
    <xf numFmtId="0" fontId="51" fillId="3" borderId="1" xfId="2" applyFont="1" applyFill="1" applyBorder="1" applyAlignment="1">
      <alignment horizontal="left" vertical="center" wrapText="1"/>
    </xf>
    <xf numFmtId="4" fontId="52" fillId="3" borderId="1" xfId="0" applyNumberFormat="1" applyFont="1" applyFill="1" applyBorder="1" applyAlignment="1">
      <alignment vertical="center" wrapText="1"/>
    </xf>
    <xf numFmtId="49" fontId="51" fillId="3" borderId="1" xfId="2" applyNumberFormat="1" applyFont="1" applyFill="1" applyBorder="1" applyAlignment="1">
      <alignment horizontal="center" vertical="center" wrapText="1"/>
    </xf>
    <xf numFmtId="0" fontId="51" fillId="3" borderId="1" xfId="2" applyFont="1" applyFill="1" applyBorder="1" applyAlignment="1">
      <alignment horizontal="center" vertical="center" wrapText="1"/>
    </xf>
    <xf numFmtId="49" fontId="51" fillId="3" borderId="1" xfId="0" applyNumberFormat="1" applyFont="1" applyFill="1" applyBorder="1" applyAlignment="1">
      <alignment horizontal="center" vertical="center" wrapText="1"/>
    </xf>
    <xf numFmtId="0" fontId="51" fillId="3" borderId="1" xfId="0" applyFont="1" applyFill="1" applyBorder="1" applyAlignment="1">
      <alignment horizontal="left" vertical="center" wrapText="1"/>
    </xf>
    <xf numFmtId="0" fontId="52" fillId="3" borderId="1" xfId="2" applyFont="1" applyFill="1" applyBorder="1" applyAlignment="1">
      <alignment horizontal="left" vertical="center" wrapText="1"/>
    </xf>
    <xf numFmtId="49" fontId="51" fillId="3" borderId="1" xfId="0" applyNumberFormat="1" applyFont="1" applyFill="1" applyBorder="1" applyAlignment="1">
      <alignment horizontal="center" vertical="center"/>
    </xf>
    <xf numFmtId="49" fontId="51" fillId="3" borderId="1" xfId="2" applyNumberFormat="1" applyFont="1" applyFill="1" applyBorder="1" applyAlignment="1">
      <alignment horizontal="left" vertical="center" wrapText="1"/>
    </xf>
    <xf numFmtId="0" fontId="51" fillId="0" borderId="0" xfId="0" applyFont="1" applyFill="1" applyAlignment="1">
      <alignment horizontal="right" vertical="center"/>
    </xf>
    <xf numFmtId="0" fontId="51" fillId="3" borderId="1" xfId="0" applyFont="1" applyFill="1" applyBorder="1" applyAlignment="1">
      <alignment horizontal="center" vertical="center"/>
    </xf>
    <xf numFmtId="49" fontId="51" fillId="3" borderId="1" xfId="2" applyNumberFormat="1" applyFont="1" applyFill="1" applyBorder="1" applyAlignment="1">
      <alignment horizontal="center" vertical="center"/>
    </xf>
    <xf numFmtId="0" fontId="51" fillId="3" borderId="18" xfId="195" applyFont="1" applyFill="1" applyBorder="1" applyAlignment="1">
      <alignment horizontal="left" vertical="center" wrapText="1"/>
    </xf>
    <xf numFmtId="0" fontId="51" fillId="3" borderId="0" xfId="45" applyFont="1" applyFill="1" applyAlignment="1">
      <alignment horizontal="right" vertical="center"/>
    </xf>
    <xf numFmtId="0" fontId="51" fillId="3" borderId="0" xfId="45" applyFont="1" applyFill="1" applyAlignment="1">
      <alignment horizontal="center" vertical="center"/>
    </xf>
    <xf numFmtId="0" fontId="51" fillId="3" borderId="0" xfId="45" applyNumberFormat="1" applyFont="1" applyFill="1" applyBorder="1" applyAlignment="1">
      <alignment horizontal="center" vertical="center" wrapText="1"/>
    </xf>
    <xf numFmtId="3" fontId="51" fillId="3" borderId="0" xfId="45" applyNumberFormat="1" applyFont="1" applyFill="1" applyAlignment="1">
      <alignment horizontal="right" vertical="center"/>
    </xf>
    <xf numFmtId="0" fontId="51" fillId="3" borderId="0" xfId="45" applyFont="1" applyFill="1" applyAlignment="1">
      <alignment horizontal="left" vertical="center"/>
    </xf>
    <xf numFmtId="0" fontId="51" fillId="3" borderId="1" xfId="0" applyFont="1" applyFill="1" applyBorder="1" applyAlignment="1">
      <alignment horizontal="left" vertical="center"/>
    </xf>
    <xf numFmtId="3" fontId="51" fillId="3" borderId="18" xfId="0" applyNumberFormat="1" applyFont="1" applyFill="1" applyBorder="1" applyAlignment="1">
      <alignment horizontal="right" vertical="center"/>
    </xf>
    <xf numFmtId="3" fontId="52" fillId="26" borderId="18" xfId="0" applyNumberFormat="1" applyFont="1" applyFill="1" applyBorder="1" applyAlignment="1">
      <alignment horizontal="right" vertical="center"/>
    </xf>
    <xf numFmtId="3" fontId="52" fillId="3" borderId="18" xfId="0" applyNumberFormat="1" applyFont="1" applyFill="1" applyBorder="1" applyAlignment="1">
      <alignment horizontal="right" vertical="center"/>
    </xf>
    <xf numFmtId="3" fontId="52" fillId="3" borderId="0" xfId="0" applyNumberFormat="1" applyFont="1" applyFill="1" applyAlignment="1">
      <alignment horizontal="right" vertical="center"/>
    </xf>
    <xf numFmtId="4" fontId="51" fillId="2" borderId="0" xfId="0" applyNumberFormat="1" applyFont="1" applyFill="1" applyAlignment="1">
      <alignment horizontal="right" vertical="center"/>
    </xf>
    <xf numFmtId="3" fontId="51" fillId="3" borderId="1" xfId="67" applyNumberFormat="1" applyFont="1" applyFill="1" applyBorder="1" applyAlignment="1">
      <alignment horizontal="center" vertical="center" wrapText="1"/>
    </xf>
    <xf numFmtId="3" fontId="51" fillId="3" borderId="1" xfId="2" applyNumberFormat="1" applyFont="1" applyFill="1" applyBorder="1" applyAlignment="1">
      <alignment horizontal="left" vertical="center" wrapText="1"/>
    </xf>
    <xf numFmtId="3" fontId="52" fillId="3" borderId="1" xfId="0" applyNumberFormat="1" applyFont="1" applyFill="1" applyBorder="1" applyAlignment="1">
      <alignment horizontal="right" vertical="center"/>
    </xf>
    <xf numFmtId="3" fontId="51" fillId="3" borderId="1" xfId="0" applyNumberFormat="1" applyFont="1" applyFill="1" applyBorder="1" applyAlignment="1">
      <alignment horizontal="right" vertical="center"/>
    </xf>
    <xf numFmtId="3" fontId="51" fillId="0" borderId="1" xfId="0" applyNumberFormat="1" applyFont="1" applyFill="1" applyBorder="1" applyAlignment="1">
      <alignment horizontal="right" vertical="center"/>
    </xf>
    <xf numFmtId="3" fontId="51" fillId="2" borderId="1" xfId="0" applyNumberFormat="1" applyFont="1" applyFill="1" applyBorder="1" applyAlignment="1">
      <alignment horizontal="right" vertical="center"/>
    </xf>
    <xf numFmtId="3" fontId="51" fillId="3" borderId="1" xfId="0" applyNumberFormat="1" applyFont="1" applyFill="1" applyBorder="1" applyAlignment="1">
      <alignment horizontal="left" vertical="center" wrapText="1"/>
    </xf>
    <xf numFmtId="3" fontId="51" fillId="3" borderId="1" xfId="45" applyNumberFormat="1" applyFont="1" applyFill="1" applyBorder="1" applyAlignment="1">
      <alignment horizontal="right" vertical="center"/>
    </xf>
    <xf numFmtId="0" fontId="51" fillId="3" borderId="1" xfId="0" applyFont="1" applyFill="1" applyBorder="1" applyAlignment="1">
      <alignment horizontal="right" vertical="center"/>
    </xf>
    <xf numFmtId="3" fontId="51" fillId="3" borderId="18" xfId="0" applyNumberFormat="1" applyFont="1" applyFill="1" applyBorder="1" applyAlignment="1">
      <alignment horizontal="center" vertical="center"/>
    </xf>
    <xf numFmtId="3" fontId="51" fillId="3" borderId="20" xfId="67" applyNumberFormat="1" applyFont="1" applyFill="1" applyBorder="1" applyAlignment="1">
      <alignment horizontal="center" vertical="center" wrapText="1"/>
    </xf>
    <xf numFmtId="3" fontId="51" fillId="3" borderId="0" xfId="0" applyNumberFormat="1" applyFont="1" applyFill="1" applyAlignment="1">
      <alignment horizontal="right" vertical="center"/>
    </xf>
    <xf numFmtId="0" fontId="51" fillId="3" borderId="0" xfId="0" applyFont="1" applyFill="1" applyAlignment="1">
      <alignment horizontal="center" vertical="center"/>
    </xf>
    <xf numFmtId="0" fontId="51" fillId="3" borderId="0" xfId="0" applyNumberFormat="1" applyFont="1" applyFill="1" applyBorder="1" applyAlignment="1">
      <alignment horizontal="center" vertical="center" wrapText="1"/>
    </xf>
    <xf numFmtId="3" fontId="51" fillId="3" borderId="1" xfId="45" applyNumberFormat="1" applyFont="1" applyFill="1" applyBorder="1" applyAlignment="1">
      <alignment horizontal="center" vertical="center"/>
    </xf>
    <xf numFmtId="3" fontId="54" fillId="3" borderId="0" xfId="0" applyNumberFormat="1" applyFont="1" applyFill="1" applyBorder="1" applyAlignment="1">
      <alignment horizontal="center" vertical="center" wrapText="1"/>
    </xf>
    <xf numFmtId="3" fontId="52" fillId="26" borderId="1" xfId="0" applyNumberFormat="1" applyFont="1" applyFill="1" applyBorder="1" applyAlignment="1">
      <alignment horizontal="right" vertical="center"/>
    </xf>
    <xf numFmtId="0" fontId="51" fillId="2" borderId="1" xfId="0" applyFont="1" applyFill="1" applyBorder="1" applyAlignment="1">
      <alignment horizontal="right" vertical="center"/>
    </xf>
    <xf numFmtId="4" fontId="51" fillId="2" borderId="1" xfId="0" applyNumberFormat="1" applyFont="1" applyFill="1" applyBorder="1" applyAlignment="1">
      <alignment horizontal="right" vertical="center"/>
    </xf>
    <xf numFmtId="4" fontId="51" fillId="3" borderId="1" xfId="0" applyNumberFormat="1" applyFont="1" applyFill="1" applyBorder="1" applyAlignment="1">
      <alignment horizontal="right" vertical="center"/>
    </xf>
    <xf numFmtId="0" fontId="52" fillId="3" borderId="1" xfId="0" applyFont="1" applyFill="1" applyBorder="1" applyAlignment="1">
      <alignment horizontal="center" vertical="center"/>
    </xf>
    <xf numFmtId="0" fontId="51" fillId="3" borderId="1" xfId="0" quotePrefix="1" applyFont="1" applyFill="1" applyBorder="1" applyAlignment="1">
      <alignment horizontal="center" vertical="center"/>
    </xf>
    <xf numFmtId="4" fontId="51" fillId="0" borderId="1" xfId="0" applyNumberFormat="1" applyFont="1" applyFill="1" applyBorder="1" applyAlignment="1">
      <alignment horizontal="right" vertical="center"/>
    </xf>
    <xf numFmtId="0" fontId="52" fillId="3" borderId="1" xfId="0" applyFont="1" applyFill="1" applyBorder="1" applyAlignment="1">
      <alignment horizontal="center" vertical="center"/>
    </xf>
    <xf numFmtId="4" fontId="52" fillId="26" borderId="1" xfId="0" applyNumberFormat="1" applyFont="1" applyFill="1" applyBorder="1" applyAlignment="1">
      <alignment horizontal="right" vertical="center"/>
    </xf>
    <xf numFmtId="4" fontId="52" fillId="3" borderId="1" xfId="0" applyNumberFormat="1" applyFont="1" applyFill="1" applyBorder="1" applyAlignment="1">
      <alignment horizontal="right" vertical="center"/>
    </xf>
    <xf numFmtId="0" fontId="52" fillId="2" borderId="0" xfId="0" applyFont="1" applyFill="1" applyBorder="1" applyAlignment="1">
      <alignment horizontal="right" vertical="center"/>
    </xf>
    <xf numFmtId="0" fontId="51" fillId="2" borderId="0" xfId="0" applyFont="1" applyFill="1" applyBorder="1" applyAlignment="1">
      <alignment horizontal="right" vertical="center"/>
    </xf>
    <xf numFmtId="0" fontId="52" fillId="3" borderId="0" xfId="0" applyFont="1" applyFill="1" applyBorder="1" applyAlignment="1">
      <alignment horizontal="right" vertical="center"/>
    </xf>
    <xf numFmtId="3" fontId="52" fillId="26" borderId="18" xfId="0" applyNumberFormat="1" applyFont="1" applyFill="1" applyBorder="1" applyAlignment="1">
      <alignment horizontal="center" vertical="center"/>
    </xf>
    <xf numFmtId="0" fontId="51" fillId="2" borderId="0" xfId="0" applyFont="1" applyFill="1" applyAlignment="1">
      <alignment vertical="center"/>
    </xf>
    <xf numFmtId="3" fontId="51" fillId="3" borderId="1" xfId="0" applyNumberFormat="1" applyFont="1" applyFill="1" applyBorder="1" applyAlignment="1">
      <alignment vertical="center"/>
    </xf>
    <xf numFmtId="3" fontId="51" fillId="0" borderId="1" xfId="0" applyNumberFormat="1" applyFont="1" applyFill="1" applyBorder="1" applyAlignment="1">
      <alignment vertical="center"/>
    </xf>
    <xf numFmtId="3" fontId="51" fillId="2" borderId="1" xfId="0" applyNumberFormat="1" applyFont="1" applyFill="1" applyBorder="1" applyAlignment="1">
      <alignment vertical="center"/>
    </xf>
    <xf numFmtId="3" fontId="51" fillId="3" borderId="1" xfId="45" applyNumberFormat="1" applyFont="1" applyFill="1" applyBorder="1" applyAlignment="1">
      <alignment vertical="center"/>
    </xf>
    <xf numFmtId="3" fontId="50" fillId="3" borderId="1" xfId="94" applyNumberFormat="1" applyFont="1" applyFill="1" applyBorder="1" applyAlignment="1">
      <alignment vertical="center" wrapText="1"/>
    </xf>
    <xf numFmtId="0" fontId="51" fillId="2" borderId="1" xfId="0" applyFont="1" applyFill="1" applyBorder="1" applyAlignment="1">
      <alignment vertical="center"/>
    </xf>
    <xf numFmtId="3" fontId="51" fillId="2" borderId="0" xfId="0" applyNumberFormat="1" applyFont="1" applyFill="1" applyAlignment="1">
      <alignment vertical="center"/>
    </xf>
    <xf numFmtId="3" fontId="56" fillId="3" borderId="1" xfId="0" applyNumberFormat="1" applyFont="1" applyFill="1" applyBorder="1" applyAlignment="1">
      <alignment horizontal="center" vertical="center" wrapText="1"/>
    </xf>
    <xf numFmtId="0" fontId="51" fillId="3" borderId="1" xfId="0" applyFont="1" applyFill="1" applyBorder="1" applyAlignment="1">
      <alignment horizontal="center" vertical="center" wrapText="1"/>
    </xf>
    <xf numFmtId="3" fontId="54" fillId="3" borderId="0" xfId="0" applyNumberFormat="1" applyFont="1" applyFill="1" applyBorder="1" applyAlignment="1">
      <alignment horizontal="center" vertical="center" wrapText="1"/>
    </xf>
    <xf numFmtId="3" fontId="63" fillId="3" borderId="1" xfId="0" applyNumberFormat="1" applyFont="1" applyFill="1" applyBorder="1" applyAlignment="1">
      <alignment horizontal="center" vertical="center"/>
    </xf>
    <xf numFmtId="4" fontId="52" fillId="3" borderId="0" xfId="0" applyNumberFormat="1" applyFont="1" applyFill="1" applyAlignment="1">
      <alignment horizontal="right" vertical="center"/>
    </xf>
    <xf numFmtId="4" fontId="51" fillId="3" borderId="0" xfId="0" applyNumberFormat="1" applyFont="1" applyFill="1" applyAlignment="1">
      <alignment horizontal="right" vertical="center"/>
    </xf>
    <xf numFmtId="3" fontId="64" fillId="3" borderId="0" xfId="45" applyNumberFormat="1" applyFont="1" applyFill="1" applyAlignment="1">
      <alignment horizontal="right" vertical="center"/>
    </xf>
    <xf numFmtId="3" fontId="52" fillId="3" borderId="1" xfId="45" applyNumberFormat="1" applyFont="1" applyFill="1" applyBorder="1" applyAlignment="1">
      <alignment horizontal="right" vertical="center"/>
    </xf>
    <xf numFmtId="3" fontId="51" fillId="0" borderId="0" xfId="0" applyNumberFormat="1" applyFont="1" applyFill="1" applyBorder="1" applyAlignment="1">
      <alignment horizontal="right" vertical="center"/>
    </xf>
    <xf numFmtId="0" fontId="54" fillId="3" borderId="0" xfId="0" applyNumberFormat="1" applyFont="1" applyFill="1" applyBorder="1" applyAlignment="1">
      <alignment horizontal="center" vertical="center" wrapText="1"/>
    </xf>
    <xf numFmtId="3" fontId="51" fillId="3" borderId="1" xfId="242" applyNumberFormat="1" applyFont="1" applyFill="1" applyBorder="1" applyAlignment="1">
      <alignment horizontal="right" vertical="center"/>
    </xf>
    <xf numFmtId="3" fontId="51" fillId="0" borderId="1" xfId="242" applyNumberFormat="1" applyFont="1" applyFill="1" applyBorder="1" applyAlignment="1">
      <alignment horizontal="right" vertical="center"/>
    </xf>
    <xf numFmtId="3" fontId="51" fillId="2" borderId="1" xfId="242" applyNumberFormat="1" applyFont="1" applyFill="1" applyBorder="1" applyAlignment="1">
      <alignment horizontal="right" vertical="center"/>
    </xf>
    <xf numFmtId="49" fontId="63" fillId="3" borderId="1" xfId="2" applyNumberFormat="1" applyFont="1" applyFill="1" applyBorder="1" applyAlignment="1">
      <alignment horizontal="center" vertical="center"/>
    </xf>
    <xf numFmtId="49" fontId="63" fillId="3" borderId="1" xfId="2" applyNumberFormat="1" applyFont="1" applyFill="1" applyBorder="1" applyAlignment="1">
      <alignment horizontal="center" vertical="center" wrapText="1"/>
    </xf>
    <xf numFmtId="49" fontId="56" fillId="3" borderId="1" xfId="2" applyNumberFormat="1" applyFont="1" applyFill="1" applyBorder="1" applyAlignment="1">
      <alignment horizontal="center" vertical="center" wrapText="1"/>
    </xf>
    <xf numFmtId="0" fontId="63" fillId="3" borderId="1" xfId="2" applyFont="1" applyFill="1" applyBorder="1" applyAlignment="1">
      <alignment horizontal="center" vertical="center" wrapText="1"/>
    </xf>
    <xf numFmtId="3" fontId="51" fillId="3" borderId="1" xfId="2" applyNumberFormat="1" applyFont="1" applyFill="1" applyBorder="1" applyAlignment="1">
      <alignment horizontal="center" vertical="center"/>
    </xf>
    <xf numFmtId="3" fontId="51" fillId="3" borderId="1" xfId="45" applyNumberFormat="1" applyFont="1" applyFill="1" applyBorder="1" applyAlignment="1">
      <alignment horizontal="center" vertical="center"/>
    </xf>
    <xf numFmtId="0" fontId="52" fillId="3" borderId="1" xfId="0" applyFont="1" applyFill="1" applyBorder="1" applyAlignment="1">
      <alignment horizontal="center" vertical="center"/>
    </xf>
    <xf numFmtId="3" fontId="55" fillId="3" borderId="1" xfId="0" applyNumberFormat="1" applyFont="1" applyFill="1" applyBorder="1" applyAlignment="1">
      <alignment horizontal="left" vertical="center" wrapText="1"/>
    </xf>
    <xf numFmtId="169" fontId="51" fillId="3" borderId="1" xfId="2" applyNumberFormat="1" applyFont="1" applyFill="1" applyBorder="1" applyAlignment="1">
      <alignment horizontal="center" vertical="center"/>
    </xf>
    <xf numFmtId="3" fontId="51" fillId="3" borderId="12" xfId="2" applyNumberFormat="1" applyFont="1" applyFill="1" applyBorder="1" applyAlignment="1">
      <alignment horizontal="center" vertical="center"/>
    </xf>
    <xf numFmtId="3" fontId="51" fillId="3" borderId="1" xfId="45" applyNumberFormat="1" applyFont="1" applyFill="1" applyBorder="1" applyAlignment="1">
      <alignment horizontal="center" vertical="center"/>
    </xf>
    <xf numFmtId="0" fontId="53" fillId="27" borderId="1" xfId="0" applyFont="1" applyFill="1" applyBorder="1" applyAlignment="1">
      <alignment horizontal="center" vertical="center"/>
    </xf>
    <xf numFmtId="0" fontId="53" fillId="27" borderId="1" xfId="0" applyFont="1" applyFill="1" applyBorder="1" applyAlignment="1">
      <alignment horizontal="left" vertical="center"/>
    </xf>
    <xf numFmtId="3" fontId="53" fillId="27" borderId="1" xfId="0" applyNumberFormat="1" applyFont="1" applyFill="1" applyBorder="1" applyAlignment="1">
      <alignment horizontal="right" vertical="center"/>
    </xf>
    <xf numFmtId="0" fontId="53" fillId="27" borderId="1" xfId="0" applyFont="1" applyFill="1" applyBorder="1" applyAlignment="1">
      <alignment horizontal="right" vertical="center"/>
    </xf>
    <xf numFmtId="0" fontId="51" fillId="0" borderId="1" xfId="0" applyFont="1" applyFill="1" applyBorder="1" applyAlignment="1">
      <alignment horizontal="center" vertical="center"/>
    </xf>
    <xf numFmtId="3" fontId="50" fillId="0" borderId="0" xfId="245" applyNumberFormat="1" applyFont="1" applyFill="1"/>
    <xf numFmtId="3" fontId="60" fillId="0" borderId="1" xfId="245" applyNumberFormat="1" applyFont="1" applyFill="1" applyBorder="1" applyAlignment="1">
      <alignment horizontal="center" vertical="center" wrapText="1"/>
    </xf>
    <xf numFmtId="3" fontId="59" fillId="26" borderId="1" xfId="246" applyNumberFormat="1" applyFont="1" applyFill="1" applyBorder="1" applyAlignment="1">
      <alignment horizontal="center" vertical="center" wrapText="1"/>
    </xf>
    <xf numFmtId="3" fontId="60" fillId="3" borderId="1" xfId="246" applyNumberFormat="1" applyFont="1" applyFill="1" applyBorder="1" applyAlignment="1">
      <alignment horizontal="center" vertical="center" wrapText="1"/>
    </xf>
    <xf numFmtId="0" fontId="51" fillId="3" borderId="1" xfId="45" applyFont="1" applyFill="1" applyBorder="1" applyAlignment="1">
      <alignment horizontal="center" vertical="center"/>
    </xf>
    <xf numFmtId="4" fontId="51" fillId="3" borderId="1" xfId="45" applyNumberFormat="1" applyFont="1" applyFill="1" applyBorder="1" applyAlignment="1">
      <alignment horizontal="center" vertical="center"/>
    </xf>
    <xf numFmtId="49" fontId="50" fillId="3" borderId="1" xfId="94" applyNumberFormat="1" applyFont="1" applyFill="1" applyBorder="1" applyAlignment="1">
      <alignment horizontal="center" vertical="center" wrapText="1"/>
    </xf>
    <xf numFmtId="0" fontId="55" fillId="3" borderId="1" xfId="94" applyFont="1" applyFill="1" applyBorder="1" applyAlignment="1">
      <alignment horizontal="left" vertical="center" wrapText="1"/>
    </xf>
    <xf numFmtId="0" fontId="50" fillId="3" borderId="1" xfId="94" applyFont="1" applyFill="1" applyBorder="1" applyAlignment="1">
      <alignment horizontal="center" vertical="center" wrapText="1"/>
    </xf>
    <xf numFmtId="49" fontId="50" fillId="3" borderId="1" xfId="94" applyNumberFormat="1" applyFont="1" applyFill="1" applyBorder="1" applyAlignment="1">
      <alignment horizontal="center" vertical="center"/>
    </xf>
    <xf numFmtId="0" fontId="50" fillId="3" borderId="1" xfId="94" applyFont="1" applyFill="1" applyBorder="1" applyAlignment="1">
      <alignment horizontal="left" vertical="center" wrapText="1"/>
    </xf>
    <xf numFmtId="49" fontId="51" fillId="3" borderId="1" xfId="94" applyNumberFormat="1" applyFont="1" applyFill="1" applyBorder="1" applyAlignment="1">
      <alignment horizontal="center" vertical="center" wrapText="1"/>
    </xf>
    <xf numFmtId="0" fontId="51" fillId="3" borderId="1" xfId="94" applyFont="1" applyFill="1" applyBorder="1" applyAlignment="1">
      <alignment horizontal="left" vertical="center" wrapText="1"/>
    </xf>
    <xf numFmtId="49" fontId="50" fillId="3" borderId="1" xfId="45" applyNumberFormat="1" applyFont="1" applyFill="1" applyBorder="1" applyAlignment="1">
      <alignment horizontal="center" vertical="center" wrapText="1"/>
    </xf>
    <xf numFmtId="0" fontId="55" fillId="3" borderId="1" xfId="45" applyFont="1" applyFill="1" applyBorder="1" applyAlignment="1">
      <alignment horizontal="left" vertical="center" wrapText="1"/>
    </xf>
    <xf numFmtId="49" fontId="51" fillId="3" borderId="1" xfId="94" applyNumberFormat="1" applyFont="1" applyFill="1" applyBorder="1" applyAlignment="1">
      <alignment horizontal="center" vertical="center"/>
    </xf>
    <xf numFmtId="0" fontId="51" fillId="3" borderId="1" xfId="233" applyFont="1" applyFill="1" applyBorder="1" applyAlignment="1">
      <alignment horizontal="left" vertical="center" wrapText="1"/>
    </xf>
    <xf numFmtId="0" fontId="51" fillId="3" borderId="1" xfId="195" applyFont="1" applyFill="1" applyBorder="1" applyAlignment="1">
      <alignment horizontal="left" vertical="center" wrapText="1"/>
    </xf>
    <xf numFmtId="49" fontId="50" fillId="3" borderId="1" xfId="45" applyNumberFormat="1" applyFont="1" applyFill="1" applyBorder="1" applyAlignment="1">
      <alignment horizontal="center" vertical="center"/>
    </xf>
    <xf numFmtId="0" fontId="50" fillId="3" borderId="1" xfId="45" applyFont="1" applyFill="1" applyBorder="1" applyAlignment="1">
      <alignment horizontal="left" vertical="center" wrapText="1"/>
    </xf>
    <xf numFmtId="49" fontId="50" fillId="3" borderId="1" xfId="94" applyNumberFormat="1" applyFont="1" applyFill="1" applyBorder="1" applyAlignment="1">
      <alignment horizontal="left" vertical="center" wrapText="1"/>
    </xf>
    <xf numFmtId="49" fontId="51" fillId="3" borderId="1" xfId="233" applyNumberFormat="1" applyFont="1" applyFill="1" applyBorder="1" applyAlignment="1">
      <alignment horizontal="center" vertical="center" wrapText="1"/>
    </xf>
    <xf numFmtId="3" fontId="51" fillId="3" borderId="1" xfId="94" applyNumberFormat="1" applyFont="1" applyFill="1" applyBorder="1" applyAlignment="1">
      <alignment horizontal="left" vertical="center" wrapText="1"/>
    </xf>
    <xf numFmtId="49" fontId="61" fillId="3" borderId="1" xfId="94" applyNumberFormat="1" applyFont="1" applyFill="1" applyBorder="1" applyAlignment="1">
      <alignment horizontal="center" vertical="center"/>
    </xf>
    <xf numFmtId="0" fontId="61" fillId="3" borderId="1" xfId="94" applyFont="1" applyFill="1" applyBorder="1" applyAlignment="1">
      <alignment horizontal="left" vertical="center" wrapText="1"/>
    </xf>
    <xf numFmtId="3" fontId="53" fillId="3" borderId="1" xfId="233" applyNumberFormat="1" applyFont="1" applyFill="1" applyBorder="1" applyAlignment="1">
      <alignment horizontal="center" vertical="center"/>
    </xf>
    <xf numFmtId="3" fontId="70" fillId="3" borderId="1" xfId="5" applyNumberFormat="1" applyFont="1" applyFill="1" applyBorder="1" applyAlignment="1">
      <alignment horizontal="left" vertical="center" wrapText="1"/>
    </xf>
    <xf numFmtId="169" fontId="53" fillId="3" borderId="1" xfId="233" applyNumberFormat="1" applyFont="1" applyFill="1" applyBorder="1" applyAlignment="1">
      <alignment horizontal="center" vertical="center"/>
    </xf>
    <xf numFmtId="3" fontId="53" fillId="3" borderId="1" xfId="5" applyNumberFormat="1" applyFont="1" applyFill="1" applyBorder="1" applyAlignment="1">
      <alignment horizontal="left" vertical="center" wrapText="1"/>
    </xf>
    <xf numFmtId="3" fontId="53" fillId="3" borderId="16" xfId="233" applyNumberFormat="1" applyFont="1" applyFill="1" applyBorder="1" applyAlignment="1">
      <alignment horizontal="center" vertical="center"/>
    </xf>
    <xf numFmtId="0" fontId="51" fillId="3" borderId="1" xfId="5" applyFont="1" applyFill="1" applyBorder="1" applyAlignment="1">
      <alignment horizontal="center" vertical="center"/>
    </xf>
    <xf numFmtId="0" fontId="51" fillId="3" borderId="1" xfId="5" applyFont="1" applyFill="1" applyBorder="1" applyAlignment="1">
      <alignment horizontal="left" vertical="center"/>
    </xf>
    <xf numFmtId="0" fontId="51" fillId="3" borderId="1" xfId="45" quotePrefix="1" applyFont="1" applyFill="1" applyBorder="1" applyAlignment="1">
      <alignment horizontal="center" vertical="center"/>
    </xf>
    <xf numFmtId="0" fontId="51" fillId="3" borderId="1" xfId="45" applyFont="1" applyFill="1" applyBorder="1" applyAlignment="1">
      <alignment horizontal="left" vertical="center"/>
    </xf>
    <xf numFmtId="3" fontId="51" fillId="3" borderId="1" xfId="0" applyNumberFormat="1" applyFont="1" applyFill="1" applyBorder="1" applyAlignment="1">
      <alignment horizontal="center" vertical="center"/>
    </xf>
    <xf numFmtId="4" fontId="51" fillId="0" borderId="18" xfId="0" applyNumberFormat="1" applyFont="1" applyFill="1" applyBorder="1" applyAlignment="1">
      <alignment horizontal="right" vertical="center"/>
    </xf>
    <xf numFmtId="4" fontId="51" fillId="3" borderId="18" xfId="0" applyNumberFormat="1" applyFont="1" applyFill="1" applyBorder="1" applyAlignment="1">
      <alignment horizontal="right" vertical="center"/>
    </xf>
    <xf numFmtId="0" fontId="72" fillId="2" borderId="0" xfId="0" applyFont="1" applyFill="1" applyAlignment="1">
      <alignment horizontal="right" vertical="center"/>
    </xf>
    <xf numFmtId="0" fontId="56" fillId="2" borderId="0" xfId="0" applyFont="1" applyFill="1" applyAlignment="1">
      <alignment horizontal="right" vertical="center"/>
    </xf>
    <xf numFmtId="4" fontId="52" fillId="2" borderId="0" xfId="0" applyNumberFormat="1" applyFont="1" applyFill="1" applyAlignment="1">
      <alignment horizontal="right" vertical="center"/>
    </xf>
    <xf numFmtId="3" fontId="51" fillId="3" borderId="1" xfId="45" applyNumberFormat="1" applyFont="1" applyFill="1" applyBorder="1" applyAlignment="1">
      <alignment horizontal="center" vertical="center"/>
    </xf>
    <xf numFmtId="3" fontId="51" fillId="0" borderId="1" xfId="0" applyNumberFormat="1" applyFont="1" applyBorder="1" applyAlignment="1">
      <alignment horizontal="center" vertical="center"/>
    </xf>
    <xf numFmtId="3" fontId="51" fillId="3" borderId="1" xfId="0" applyNumberFormat="1" applyFont="1" applyFill="1" applyBorder="1" applyAlignment="1">
      <alignment vertical="center" wrapText="1"/>
    </xf>
    <xf numFmtId="3" fontId="51" fillId="3" borderId="1" xfId="45" applyNumberFormat="1" applyFont="1" applyFill="1" applyBorder="1" applyAlignment="1">
      <alignment horizontal="center" vertical="center"/>
    </xf>
    <xf numFmtId="4" fontId="51" fillId="0" borderId="0" xfId="0" applyNumberFormat="1" applyFont="1" applyAlignment="1">
      <alignment horizontal="center" vertical="center"/>
    </xf>
    <xf numFmtId="0" fontId="60" fillId="0" borderId="0" xfId="0" applyFont="1" applyAlignment="1">
      <alignment horizontal="right" vertical="center"/>
    </xf>
    <xf numFmtId="3" fontId="52" fillId="2" borderId="0" xfId="0" applyNumberFormat="1" applyFont="1" applyFill="1" applyAlignment="1">
      <alignment horizontal="right" vertical="center"/>
    </xf>
    <xf numFmtId="3" fontId="50" fillId="3" borderId="1" xfId="94" applyNumberFormat="1" applyFont="1" applyFill="1" applyBorder="1" applyAlignment="1">
      <alignment horizontal="center" vertical="center"/>
    </xf>
    <xf numFmtId="3" fontId="50" fillId="3" borderId="19" xfId="94" applyNumberFormat="1" applyFont="1" applyFill="1" applyBorder="1" applyAlignment="1">
      <alignment horizontal="left" vertical="center" wrapText="1"/>
    </xf>
    <xf numFmtId="4" fontId="51" fillId="0" borderId="0" xfId="0" applyNumberFormat="1" applyFont="1" applyFill="1" applyAlignment="1">
      <alignment horizontal="right" vertical="center"/>
    </xf>
    <xf numFmtId="3" fontId="52" fillId="26" borderId="1" xfId="0" applyNumberFormat="1" applyFont="1" applyFill="1" applyBorder="1" applyAlignment="1">
      <alignment horizontal="center" vertical="center"/>
    </xf>
    <xf numFmtId="0" fontId="52" fillId="3" borderId="1" xfId="0" applyFont="1" applyFill="1" applyBorder="1" applyAlignment="1">
      <alignment horizontal="right" vertical="center"/>
    </xf>
    <xf numFmtId="3" fontId="73" fillId="3" borderId="0" xfId="0" applyNumberFormat="1" applyFont="1" applyFill="1" applyAlignment="1">
      <alignment horizontal="right" vertical="center"/>
    </xf>
    <xf numFmtId="0" fontId="51" fillId="0" borderId="0" xfId="0" applyFont="1"/>
    <xf numFmtId="3" fontId="73" fillId="3" borderId="0" xfId="0" applyNumberFormat="1" applyFont="1" applyFill="1" applyAlignment="1">
      <alignment horizontal="center" vertical="center" wrapText="1"/>
    </xf>
    <xf numFmtId="0" fontId="73" fillId="3" borderId="0" xfId="0" applyFont="1" applyFill="1" applyAlignment="1">
      <alignment horizontal="center" vertical="center" wrapText="1"/>
    </xf>
    <xf numFmtId="0" fontId="51" fillId="3" borderId="0" xfId="0" applyFont="1" applyFill="1"/>
    <xf numFmtId="3" fontId="54" fillId="3" borderId="0" xfId="0" applyNumberFormat="1" applyFont="1" applyFill="1" applyBorder="1" applyAlignment="1">
      <alignment horizontal="center" vertical="center" wrapText="1"/>
    </xf>
    <xf numFmtId="3" fontId="52" fillId="3" borderId="18" xfId="0" applyNumberFormat="1" applyFont="1" applyFill="1" applyBorder="1" applyAlignment="1">
      <alignment horizontal="center" vertical="center" wrapText="1"/>
    </xf>
    <xf numFmtId="3" fontId="51" fillId="3" borderId="1" xfId="45" applyNumberFormat="1" applyFont="1" applyFill="1" applyBorder="1" applyAlignment="1">
      <alignment horizontal="center" vertical="center"/>
    </xf>
    <xf numFmtId="3" fontId="51" fillId="3" borderId="1" xfId="45" applyNumberFormat="1" applyFont="1" applyFill="1" applyBorder="1" applyAlignment="1">
      <alignment horizontal="center" vertical="center"/>
    </xf>
    <xf numFmtId="0" fontId="71" fillId="0" borderId="0" xfId="0" applyFont="1" applyFill="1" applyAlignment="1">
      <alignment horizontal="left" vertical="center"/>
    </xf>
    <xf numFmtId="3" fontId="50" fillId="3" borderId="18" xfId="0" applyNumberFormat="1" applyFont="1" applyFill="1" applyBorder="1" applyAlignment="1">
      <alignment horizontal="right" vertical="center"/>
    </xf>
    <xf numFmtId="4" fontId="59" fillId="26" borderId="1" xfId="246" applyNumberFormat="1" applyFont="1" applyFill="1" applyBorder="1" applyAlignment="1">
      <alignment horizontal="center" vertical="center" wrapText="1"/>
    </xf>
    <xf numFmtId="3" fontId="51" fillId="3" borderId="1" xfId="81" applyNumberFormat="1" applyFont="1" applyFill="1" applyBorder="1" applyAlignment="1">
      <alignment horizontal="center" vertical="center" wrapText="1"/>
    </xf>
    <xf numFmtId="3" fontId="53" fillId="0" borderId="19" xfId="241" applyNumberFormat="1" applyFont="1" applyFill="1" applyBorder="1" applyAlignment="1">
      <alignment horizontal="center" vertical="center"/>
    </xf>
    <xf numFmtId="3" fontId="65" fillId="0" borderId="0" xfId="0" applyNumberFormat="1" applyFont="1" applyFill="1" applyAlignment="1">
      <alignment horizontal="center" vertical="center"/>
    </xf>
    <xf numFmtId="0" fontId="65" fillId="0" borderId="0" xfId="0" applyFont="1" applyFill="1" applyAlignment="1">
      <alignment horizontal="center" vertical="center"/>
    </xf>
    <xf numFmtId="3" fontId="51" fillId="0" borderId="0" xfId="0" applyNumberFormat="1" applyFont="1" applyFill="1" applyAlignment="1">
      <alignment horizontal="center" vertical="center"/>
    </xf>
    <xf numFmtId="3" fontId="65" fillId="0" borderId="18" xfId="241" applyNumberFormat="1" applyFont="1" applyFill="1" applyBorder="1" applyAlignment="1">
      <alignment horizontal="center" vertical="center"/>
    </xf>
    <xf numFmtId="3" fontId="53" fillId="0" borderId="18" xfId="241" applyNumberFormat="1" applyFont="1" applyFill="1" applyBorder="1" applyAlignment="1">
      <alignment horizontal="center" vertical="center"/>
    </xf>
    <xf numFmtId="3" fontId="53" fillId="0" borderId="0" xfId="0" applyNumberFormat="1" applyFont="1" applyFill="1" applyAlignment="1">
      <alignment horizontal="center" vertical="center"/>
    </xf>
    <xf numFmtId="0" fontId="53" fillId="0" borderId="0" xfId="0" applyFont="1" applyFill="1" applyAlignment="1">
      <alignment horizontal="center" vertical="center"/>
    </xf>
    <xf numFmtId="0" fontId="53" fillId="0" borderId="18" xfId="0" applyFont="1" applyFill="1" applyBorder="1" applyAlignment="1">
      <alignment horizontal="center" vertical="center"/>
    </xf>
    <xf numFmtId="49" fontId="53" fillId="0" borderId="18" xfId="2" applyNumberFormat="1" applyFont="1" applyFill="1" applyBorder="1" applyAlignment="1">
      <alignment horizontal="center" vertical="center" wrapText="1"/>
    </xf>
    <xf numFmtId="0" fontId="53" fillId="0" borderId="18" xfId="2" applyFont="1" applyFill="1" applyBorder="1" applyAlignment="1">
      <alignment horizontal="left" vertical="center" wrapText="1"/>
    </xf>
    <xf numFmtId="0" fontId="53" fillId="0" borderId="18" xfId="2" applyFont="1" applyFill="1" applyBorder="1" applyAlignment="1">
      <alignment horizontal="center" vertical="center" wrapText="1"/>
    </xf>
    <xf numFmtId="49" fontId="53" fillId="0" borderId="18" xfId="2" applyNumberFormat="1" applyFont="1" applyFill="1" applyBorder="1" applyAlignment="1">
      <alignment horizontal="center" vertical="center"/>
    </xf>
    <xf numFmtId="49" fontId="53" fillId="0" borderId="18" xfId="0" applyNumberFormat="1" applyFont="1" applyFill="1" applyBorder="1" applyAlignment="1">
      <alignment horizontal="center" vertical="center" wrapText="1"/>
    </xf>
    <xf numFmtId="0" fontId="53" fillId="0" borderId="18" xfId="0" applyFont="1" applyFill="1" applyBorder="1" applyAlignment="1">
      <alignment horizontal="left" vertical="center" wrapText="1"/>
    </xf>
    <xf numFmtId="0" fontId="65" fillId="0" borderId="18" xfId="2" applyFont="1" applyFill="1" applyBorder="1" applyAlignment="1">
      <alignment horizontal="left" vertical="center" wrapText="1"/>
    </xf>
    <xf numFmtId="0" fontId="53" fillId="0" borderId="18" xfId="195" applyFont="1" applyFill="1" applyBorder="1" applyAlignment="1">
      <alignment horizontal="left" vertical="center" wrapText="1"/>
    </xf>
    <xf numFmtId="49" fontId="53" fillId="0" borderId="18" xfId="0" applyNumberFormat="1" applyFont="1" applyFill="1" applyBorder="1" applyAlignment="1">
      <alignment horizontal="center" vertical="center"/>
    </xf>
    <xf numFmtId="49" fontId="53" fillId="0" borderId="18" xfId="2" applyNumberFormat="1" applyFont="1" applyFill="1" applyBorder="1" applyAlignment="1">
      <alignment horizontal="left" vertical="center" wrapText="1"/>
    </xf>
    <xf numFmtId="3" fontId="53" fillId="0" borderId="18" xfId="2" applyNumberFormat="1" applyFont="1" applyFill="1" applyBorder="1" applyAlignment="1">
      <alignment horizontal="left" vertical="center" wrapText="1"/>
    </xf>
    <xf numFmtId="3" fontId="53" fillId="0" borderId="18" xfId="2" applyNumberFormat="1" applyFont="1" applyFill="1" applyBorder="1" applyAlignment="1">
      <alignment horizontal="center" vertical="center"/>
    </xf>
    <xf numFmtId="3" fontId="53" fillId="0" borderId="18" xfId="0" applyNumberFormat="1" applyFont="1" applyFill="1" applyBorder="1" applyAlignment="1">
      <alignment horizontal="left" vertical="center" wrapText="1"/>
    </xf>
    <xf numFmtId="169" fontId="53" fillId="0" borderId="18" xfId="2" applyNumberFormat="1" applyFont="1" applyFill="1" applyBorder="1" applyAlignment="1">
      <alignment horizontal="center" vertical="center"/>
    </xf>
    <xf numFmtId="3" fontId="53" fillId="0" borderId="16" xfId="2" applyNumberFormat="1" applyFont="1" applyFill="1" applyBorder="1" applyAlignment="1">
      <alignment horizontal="center" vertical="center"/>
    </xf>
    <xf numFmtId="0" fontId="53" fillId="0" borderId="0" xfId="0" applyFont="1" applyFill="1"/>
    <xf numFmtId="0" fontId="53" fillId="0" borderId="18" xfId="0" applyFont="1" applyFill="1" applyBorder="1" applyAlignment="1">
      <alignment horizontal="left" vertical="center"/>
    </xf>
    <xf numFmtId="0" fontId="53" fillId="0" borderId="18" xfId="0" quotePrefix="1" applyFont="1" applyFill="1" applyBorder="1" applyAlignment="1">
      <alignment horizontal="center" vertical="center"/>
    </xf>
    <xf numFmtId="0" fontId="53" fillId="0" borderId="0" xfId="0" applyFont="1" applyFill="1" applyAlignment="1">
      <alignment horizontal="left" vertical="center"/>
    </xf>
    <xf numFmtId="0" fontId="50" fillId="0" borderId="0" xfId="0" applyFont="1" applyAlignment="1">
      <alignment horizontal="right" vertical="center"/>
    </xf>
    <xf numFmtId="3" fontId="51" fillId="3" borderId="1" xfId="0" applyNumberFormat="1" applyFont="1" applyFill="1" applyBorder="1" applyAlignment="1">
      <alignment horizontal="center" vertical="center" wrapText="1"/>
    </xf>
    <xf numFmtId="3" fontId="51" fillId="3" borderId="1" xfId="0" applyNumberFormat="1" applyFont="1" applyFill="1" applyBorder="1" applyAlignment="1">
      <alignment horizontal="right" vertical="center" wrapText="1"/>
    </xf>
    <xf numFmtId="3" fontId="51" fillId="0" borderId="18" xfId="238" applyNumberFormat="1" applyFont="1" applyFill="1" applyBorder="1" applyAlignment="1">
      <alignment horizontal="center" vertical="center" wrapText="1"/>
    </xf>
    <xf numFmtId="3" fontId="51" fillId="0" borderId="16" xfId="238" applyNumberFormat="1" applyFont="1" applyFill="1" applyBorder="1" applyAlignment="1">
      <alignment horizontal="center" vertical="center" wrapText="1"/>
    </xf>
    <xf numFmtId="0" fontId="51" fillId="0" borderId="18" xfId="241" applyFont="1" applyFill="1" applyBorder="1" applyAlignment="1">
      <alignment horizontal="center" vertical="center" wrapText="1"/>
    </xf>
    <xf numFmtId="0" fontId="67" fillId="3" borderId="0" xfId="251" applyFont="1" applyFill="1"/>
    <xf numFmtId="0" fontId="63" fillId="3" borderId="0" xfId="251" applyFont="1" applyFill="1"/>
    <xf numFmtId="3" fontId="63" fillId="3" borderId="1" xfId="251" applyNumberFormat="1" applyFont="1" applyFill="1" applyBorder="1" applyAlignment="1">
      <alignment horizontal="center" vertical="center" wrapText="1"/>
    </xf>
    <xf numFmtId="3" fontId="69" fillId="3" borderId="1" xfId="251" applyNumberFormat="1" applyFont="1" applyFill="1" applyBorder="1" applyAlignment="1" applyProtection="1">
      <alignment horizontal="center" vertical="center" wrapText="1"/>
      <protection locked="0"/>
    </xf>
    <xf numFmtId="0" fontId="63" fillId="3" borderId="1" xfId="251" applyFont="1" applyFill="1" applyBorder="1" applyAlignment="1" applyProtection="1">
      <alignment horizontal="center" vertical="center"/>
      <protection locked="0"/>
    </xf>
    <xf numFmtId="0" fontId="63" fillId="3" borderId="1" xfId="251" applyFont="1" applyFill="1" applyBorder="1" applyAlignment="1" applyProtection="1">
      <alignment vertical="center" wrapText="1"/>
      <protection locked="0"/>
    </xf>
    <xf numFmtId="3" fontId="68" fillId="3" borderId="1" xfId="251" applyNumberFormat="1" applyFont="1" applyFill="1" applyBorder="1" applyAlignment="1" applyProtection="1">
      <alignment horizontal="center" vertical="center" wrapText="1"/>
      <protection locked="0"/>
    </xf>
    <xf numFmtId="0" fontId="56" fillId="3" borderId="1" xfId="251" applyFont="1" applyFill="1" applyBorder="1" applyAlignment="1" applyProtection="1">
      <alignment vertical="center"/>
      <protection locked="0"/>
    </xf>
    <xf numFmtId="3" fontId="72" fillId="3" borderId="1" xfId="251" applyNumberFormat="1" applyFont="1" applyFill="1" applyBorder="1" applyAlignment="1" applyProtection="1">
      <alignment horizontal="center" vertical="center" wrapText="1"/>
      <protection locked="0"/>
    </xf>
    <xf numFmtId="0" fontId="63" fillId="3" borderId="1" xfId="251" applyFont="1" applyFill="1" applyBorder="1" applyAlignment="1" applyProtection="1">
      <alignment vertical="center"/>
      <protection locked="0"/>
    </xf>
    <xf numFmtId="0" fontId="56" fillId="3" borderId="1" xfId="251" applyFont="1" applyFill="1" applyBorder="1" applyAlignment="1" applyProtection="1">
      <alignment vertical="center" wrapText="1"/>
      <protection locked="0"/>
    </xf>
    <xf numFmtId="0" fontId="68" fillId="3" borderId="1" xfId="251" applyFont="1" applyFill="1" applyBorder="1" applyAlignment="1" applyProtection="1">
      <alignment horizontal="center" vertical="center"/>
      <protection locked="0"/>
    </xf>
    <xf numFmtId="0" fontId="68" fillId="3" borderId="1" xfId="251" applyFont="1" applyFill="1" applyBorder="1" applyAlignment="1" applyProtection="1">
      <alignment vertical="center"/>
      <protection locked="0"/>
    </xf>
    <xf numFmtId="0" fontId="68" fillId="3" borderId="0" xfId="251" applyFont="1" applyFill="1"/>
    <xf numFmtId="0" fontId="68" fillId="3" borderId="1" xfId="251" applyFont="1" applyFill="1" applyBorder="1" applyAlignment="1" applyProtection="1">
      <alignment vertical="center" wrapText="1"/>
      <protection locked="0"/>
    </xf>
    <xf numFmtId="3" fontId="54" fillId="3" borderId="0" xfId="0" applyNumberFormat="1" applyFont="1" applyFill="1" applyBorder="1" applyAlignment="1">
      <alignment horizontal="center" vertical="center" wrapText="1"/>
    </xf>
    <xf numFmtId="4" fontId="53" fillId="27" borderId="1" xfId="0" applyNumberFormat="1" applyFont="1" applyFill="1" applyBorder="1" applyAlignment="1">
      <alignment horizontal="right" vertical="center"/>
    </xf>
    <xf numFmtId="0" fontId="52" fillId="3" borderId="1" xfId="0" applyFont="1" applyFill="1" applyBorder="1" applyAlignment="1">
      <alignment horizontal="center" vertical="center"/>
    </xf>
    <xf numFmtId="0" fontId="51" fillId="3" borderId="12" xfId="0" applyFont="1" applyFill="1" applyBorder="1" applyAlignment="1">
      <alignment horizontal="center" vertical="center"/>
    </xf>
    <xf numFmtId="0" fontId="51" fillId="3" borderId="13" xfId="0" applyFont="1" applyFill="1" applyBorder="1" applyAlignment="1">
      <alignment horizontal="center" vertical="center"/>
    </xf>
    <xf numFmtId="0" fontId="51" fillId="3" borderId="14" xfId="0" applyFont="1" applyFill="1" applyBorder="1" applyAlignment="1">
      <alignment horizontal="center" vertical="center"/>
    </xf>
    <xf numFmtId="49" fontId="51" fillId="3" borderId="12" xfId="2" applyNumberFormat="1" applyFont="1" applyFill="1" applyBorder="1" applyAlignment="1">
      <alignment horizontal="center" vertical="center"/>
    </xf>
    <xf numFmtId="49" fontId="51" fillId="3" borderId="13" xfId="2" applyNumberFormat="1" applyFont="1" applyFill="1" applyBorder="1" applyAlignment="1">
      <alignment horizontal="center" vertical="center"/>
    </xf>
    <xf numFmtId="49" fontId="51" fillId="3" borderId="14" xfId="2" applyNumberFormat="1" applyFont="1" applyFill="1" applyBorder="1" applyAlignment="1">
      <alignment horizontal="center" vertical="center"/>
    </xf>
    <xf numFmtId="3" fontId="56" fillId="3" borderId="20" xfId="0" applyNumberFormat="1" applyFont="1" applyFill="1" applyBorder="1" applyAlignment="1">
      <alignment horizontal="center" vertical="center" wrapText="1"/>
    </xf>
    <xf numFmtId="3" fontId="56" fillId="3" borderId="21" xfId="0" applyNumberFormat="1" applyFont="1" applyFill="1" applyBorder="1" applyAlignment="1">
      <alignment horizontal="center" vertical="center" wrapText="1"/>
    </xf>
    <xf numFmtId="3" fontId="56" fillId="3" borderId="22" xfId="0" applyNumberFormat="1" applyFont="1" applyFill="1" applyBorder="1" applyAlignment="1">
      <alignment horizontal="center" vertical="center" wrapText="1"/>
    </xf>
    <xf numFmtId="3" fontId="56" fillId="3" borderId="23" xfId="0" applyNumberFormat="1" applyFont="1" applyFill="1" applyBorder="1" applyAlignment="1">
      <alignment horizontal="center" vertical="center" wrapText="1"/>
    </xf>
    <xf numFmtId="3" fontId="56" fillId="3" borderId="24" xfId="0" applyNumberFormat="1" applyFont="1" applyFill="1" applyBorder="1" applyAlignment="1">
      <alignment horizontal="center" vertical="center" wrapText="1"/>
    </xf>
    <xf numFmtId="3" fontId="56" fillId="3" borderId="25" xfId="0" applyNumberFormat="1" applyFont="1" applyFill="1" applyBorder="1" applyAlignment="1">
      <alignment horizontal="center" vertical="center" wrapText="1"/>
    </xf>
    <xf numFmtId="0" fontId="52" fillId="26" borderId="1" xfId="0" applyFont="1" applyFill="1" applyBorder="1" applyAlignment="1">
      <alignment horizontal="center" vertical="center"/>
    </xf>
    <xf numFmtId="0" fontId="52" fillId="3" borderId="0" xfId="0" applyNumberFormat="1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center" wrapText="1"/>
    </xf>
    <xf numFmtId="0" fontId="56" fillId="3" borderId="1" xfId="0" applyFont="1" applyFill="1" applyBorder="1" applyAlignment="1">
      <alignment horizontal="center" vertical="center" wrapText="1"/>
    </xf>
    <xf numFmtId="3" fontId="56" fillId="3" borderId="18" xfId="0" applyNumberFormat="1" applyFont="1" applyFill="1" applyBorder="1" applyAlignment="1">
      <alignment horizontal="center" vertical="center" wrapText="1"/>
    </xf>
    <xf numFmtId="0" fontId="56" fillId="2" borderId="16" xfId="0" applyFont="1" applyFill="1" applyBorder="1" applyAlignment="1">
      <alignment horizontal="center" vertical="center" wrapText="1"/>
    </xf>
    <xf numFmtId="0" fontId="56" fillId="2" borderId="13" xfId="0" applyFont="1" applyFill="1" applyBorder="1" applyAlignment="1">
      <alignment horizontal="center" vertical="center" wrapText="1"/>
    </xf>
    <xf numFmtId="0" fontId="56" fillId="2" borderId="14" xfId="0" applyFont="1" applyFill="1" applyBorder="1" applyAlignment="1">
      <alignment horizontal="center" vertical="center" wrapText="1"/>
    </xf>
    <xf numFmtId="3" fontId="56" fillId="3" borderId="16" xfId="0" applyNumberFormat="1" applyFont="1" applyFill="1" applyBorder="1" applyAlignment="1">
      <alignment horizontal="center" vertical="center" wrapText="1"/>
    </xf>
    <xf numFmtId="3" fontId="56" fillId="3" borderId="13" xfId="0" applyNumberFormat="1" applyFont="1" applyFill="1" applyBorder="1" applyAlignment="1">
      <alignment horizontal="center" vertical="center" wrapText="1"/>
    </xf>
    <xf numFmtId="3" fontId="56" fillId="3" borderId="14" xfId="0" applyNumberFormat="1" applyFont="1" applyFill="1" applyBorder="1" applyAlignment="1">
      <alignment horizontal="center" vertical="center" wrapText="1"/>
    </xf>
    <xf numFmtId="4" fontId="56" fillId="2" borderId="16" xfId="0" applyNumberFormat="1" applyFont="1" applyFill="1" applyBorder="1" applyAlignment="1">
      <alignment horizontal="center" vertical="center" wrapText="1"/>
    </xf>
    <xf numFmtId="4" fontId="56" fillId="2" borderId="13" xfId="0" applyNumberFormat="1" applyFont="1" applyFill="1" applyBorder="1" applyAlignment="1">
      <alignment horizontal="center" vertical="center" wrapText="1"/>
    </xf>
    <xf numFmtId="4" fontId="56" fillId="2" borderId="14" xfId="0" applyNumberFormat="1" applyFont="1" applyFill="1" applyBorder="1" applyAlignment="1">
      <alignment horizontal="center" vertical="center" wrapText="1"/>
    </xf>
    <xf numFmtId="3" fontId="53" fillId="3" borderId="1" xfId="0" applyNumberFormat="1" applyFont="1" applyFill="1" applyBorder="1" applyAlignment="1">
      <alignment horizontal="center" vertical="center" wrapText="1"/>
    </xf>
    <xf numFmtId="0" fontId="54" fillId="3" borderId="0" xfId="0" applyNumberFormat="1" applyFont="1" applyFill="1" applyBorder="1" applyAlignment="1">
      <alignment horizontal="center" vertical="center" wrapText="1"/>
    </xf>
    <xf numFmtId="4" fontId="53" fillId="3" borderId="1" xfId="0" applyNumberFormat="1" applyFont="1" applyFill="1" applyBorder="1" applyAlignment="1">
      <alignment horizontal="center" vertical="center" wrapText="1"/>
    </xf>
    <xf numFmtId="0" fontId="53" fillId="2" borderId="1" xfId="0" applyFont="1" applyFill="1" applyBorder="1" applyAlignment="1">
      <alignment horizontal="center" vertical="center" wrapText="1"/>
    </xf>
    <xf numFmtId="0" fontId="53" fillId="3" borderId="1" xfId="0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 vertical="center" wrapText="1"/>
    </xf>
    <xf numFmtId="0" fontId="51" fillId="3" borderId="1" xfId="0" applyFont="1" applyFill="1" applyBorder="1" applyAlignment="1">
      <alignment horizontal="center" vertical="center" wrapText="1"/>
    </xf>
    <xf numFmtId="3" fontId="52" fillId="26" borderId="1" xfId="0" applyNumberFormat="1" applyFont="1" applyFill="1" applyBorder="1" applyAlignment="1">
      <alignment horizontal="center" vertical="center"/>
    </xf>
    <xf numFmtId="3" fontId="54" fillId="3" borderId="0" xfId="45" applyNumberFormat="1" applyFont="1" applyFill="1" applyBorder="1" applyAlignment="1">
      <alignment horizontal="center" vertical="center" wrapText="1"/>
    </xf>
    <xf numFmtId="3" fontId="51" fillId="3" borderId="1" xfId="45" applyNumberFormat="1" applyFont="1" applyFill="1" applyBorder="1" applyAlignment="1">
      <alignment horizontal="center" vertical="center" wrapText="1"/>
    </xf>
    <xf numFmtId="3" fontId="51" fillId="3" borderId="16" xfId="45" applyNumberFormat="1" applyFont="1" applyFill="1" applyBorder="1" applyAlignment="1">
      <alignment horizontal="center" vertical="center" wrapText="1"/>
    </xf>
    <xf numFmtId="3" fontId="51" fillId="3" borderId="14" xfId="45" applyNumberFormat="1" applyFont="1" applyFill="1" applyBorder="1" applyAlignment="1">
      <alignment horizontal="center" vertical="center" wrapText="1"/>
    </xf>
    <xf numFmtId="3" fontId="51" fillId="3" borderId="1" xfId="45" applyNumberFormat="1" applyFont="1" applyFill="1" applyBorder="1" applyAlignment="1">
      <alignment horizontal="center" vertical="center"/>
    </xf>
    <xf numFmtId="3" fontId="51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54" fillId="3" borderId="0" xfId="0" applyNumberFormat="1" applyFont="1" applyFill="1" applyBorder="1" applyAlignment="1">
      <alignment horizontal="center" vertical="center" wrapText="1"/>
    </xf>
    <xf numFmtId="3" fontId="50" fillId="3" borderId="16" xfId="0" applyNumberFormat="1" applyFont="1" applyFill="1" applyBorder="1" applyAlignment="1">
      <alignment horizontal="center" vertical="center" wrapText="1"/>
    </xf>
    <xf numFmtId="3" fontId="50" fillId="3" borderId="13" xfId="0" applyNumberFormat="1" applyFont="1" applyFill="1" applyBorder="1" applyAlignment="1">
      <alignment horizontal="center" vertical="center" wrapText="1"/>
    </xf>
    <xf numFmtId="3" fontId="50" fillId="3" borderId="14" xfId="0" applyNumberFormat="1" applyFont="1" applyFill="1" applyBorder="1" applyAlignment="1">
      <alignment horizontal="center" vertical="center" wrapText="1"/>
    </xf>
    <xf numFmtId="4" fontId="50" fillId="3" borderId="16" xfId="0" applyNumberFormat="1" applyFont="1" applyFill="1" applyBorder="1" applyAlignment="1">
      <alignment horizontal="center" vertical="center" wrapText="1"/>
    </xf>
    <xf numFmtId="4" fontId="50" fillId="3" borderId="13" xfId="0" applyNumberFormat="1" applyFont="1" applyFill="1" applyBorder="1" applyAlignment="1">
      <alignment horizontal="center" vertical="center" wrapText="1"/>
    </xf>
    <xf numFmtId="4" fontId="50" fillId="3" borderId="14" xfId="0" applyNumberFormat="1" applyFont="1" applyFill="1" applyBorder="1" applyAlignment="1">
      <alignment horizontal="center" vertical="center" wrapText="1"/>
    </xf>
    <xf numFmtId="3" fontId="56" fillId="3" borderId="16" xfId="45" applyNumberFormat="1" applyFont="1" applyFill="1" applyBorder="1" applyAlignment="1">
      <alignment horizontal="center" vertical="center" wrapText="1"/>
    </xf>
    <xf numFmtId="3" fontId="56" fillId="3" borderId="13" xfId="45" applyNumberFormat="1" applyFont="1" applyFill="1" applyBorder="1" applyAlignment="1">
      <alignment horizontal="center" vertical="center" wrapText="1"/>
    </xf>
    <xf numFmtId="3" fontId="56" fillId="3" borderId="14" xfId="45" applyNumberFormat="1" applyFont="1" applyFill="1" applyBorder="1" applyAlignment="1">
      <alignment horizontal="center" vertical="center" wrapText="1"/>
    </xf>
    <xf numFmtId="3" fontId="53" fillId="3" borderId="16" xfId="45" applyNumberFormat="1" applyFont="1" applyFill="1" applyBorder="1" applyAlignment="1">
      <alignment horizontal="center" vertical="center" wrapText="1"/>
    </xf>
    <xf numFmtId="3" fontId="53" fillId="3" borderId="13" xfId="45" applyNumberFormat="1" applyFont="1" applyFill="1" applyBorder="1" applyAlignment="1">
      <alignment horizontal="center" vertical="center" wrapText="1"/>
    </xf>
    <xf numFmtId="3" fontId="53" fillId="3" borderId="14" xfId="45" applyNumberFormat="1" applyFont="1" applyFill="1" applyBorder="1" applyAlignment="1">
      <alignment horizontal="center" vertical="center" wrapText="1"/>
    </xf>
    <xf numFmtId="3" fontId="50" fillId="3" borderId="19" xfId="0" applyNumberFormat="1" applyFont="1" applyFill="1" applyBorder="1" applyAlignment="1">
      <alignment horizontal="center" vertical="center" wrapText="1"/>
    </xf>
    <xf numFmtId="3" fontId="50" fillId="3" borderId="17" xfId="0" applyNumberFormat="1" applyFont="1" applyFill="1" applyBorder="1" applyAlignment="1">
      <alignment horizontal="center" vertical="center" wrapText="1"/>
    </xf>
    <xf numFmtId="3" fontId="50" fillId="3" borderId="26" xfId="0" applyNumberFormat="1" applyFont="1" applyFill="1" applyBorder="1" applyAlignment="1">
      <alignment horizontal="center" vertical="center" wrapText="1"/>
    </xf>
    <xf numFmtId="4" fontId="50" fillId="3" borderId="1" xfId="0" applyNumberFormat="1" applyFont="1" applyFill="1" applyBorder="1" applyAlignment="1">
      <alignment horizontal="center" vertical="center" wrapText="1"/>
    </xf>
    <xf numFmtId="3" fontId="63" fillId="3" borderId="16" xfId="0" applyNumberFormat="1" applyFont="1" applyFill="1" applyBorder="1" applyAlignment="1">
      <alignment horizontal="center" vertical="center" wrapText="1"/>
    </xf>
    <xf numFmtId="3" fontId="63" fillId="3" borderId="14" xfId="0" applyNumberFormat="1" applyFont="1" applyFill="1" applyBorder="1" applyAlignment="1">
      <alignment horizontal="center" vertical="center" wrapText="1"/>
    </xf>
    <xf numFmtId="4" fontId="52" fillId="3" borderId="19" xfId="45" applyNumberFormat="1" applyFont="1" applyFill="1" applyBorder="1" applyAlignment="1">
      <alignment horizontal="center" vertical="center" wrapText="1"/>
    </xf>
    <xf numFmtId="4" fontId="52" fillId="3" borderId="17" xfId="45" applyNumberFormat="1" applyFont="1" applyFill="1" applyBorder="1" applyAlignment="1">
      <alignment horizontal="center" vertical="center" wrapText="1"/>
    </xf>
    <xf numFmtId="4" fontId="52" fillId="3" borderId="26" xfId="45" applyNumberFormat="1" applyFont="1" applyFill="1" applyBorder="1" applyAlignment="1">
      <alignment horizontal="center" vertical="center" wrapText="1"/>
    </xf>
    <xf numFmtId="4" fontId="52" fillId="26" borderId="19" xfId="45" applyNumberFormat="1" applyFont="1" applyFill="1" applyBorder="1" applyAlignment="1">
      <alignment horizontal="center" vertical="center" wrapText="1"/>
    </xf>
    <xf numFmtId="4" fontId="52" fillId="26" borderId="17" xfId="45" applyNumberFormat="1" applyFont="1" applyFill="1" applyBorder="1" applyAlignment="1">
      <alignment horizontal="center" vertical="center" wrapText="1"/>
    </xf>
    <xf numFmtId="4" fontId="52" fillId="26" borderId="26" xfId="45" applyNumberFormat="1" applyFont="1" applyFill="1" applyBorder="1" applyAlignment="1">
      <alignment horizontal="center" vertical="center" wrapText="1"/>
    </xf>
    <xf numFmtId="0" fontId="51" fillId="3" borderId="16" xfId="45" applyFont="1" applyFill="1" applyBorder="1" applyAlignment="1">
      <alignment horizontal="center" vertical="center"/>
    </xf>
    <xf numFmtId="0" fontId="51" fillId="3" borderId="13" xfId="45" applyFont="1" applyFill="1" applyBorder="1" applyAlignment="1">
      <alignment horizontal="center" vertical="center"/>
    </xf>
    <xf numFmtId="0" fontId="51" fillId="3" borderId="14" xfId="45" applyFont="1" applyFill="1" applyBorder="1" applyAlignment="1">
      <alignment horizontal="center" vertical="center"/>
    </xf>
    <xf numFmtId="49" fontId="50" fillId="3" borderId="16" xfId="94" applyNumberFormat="1" applyFont="1" applyFill="1" applyBorder="1" applyAlignment="1">
      <alignment horizontal="center" vertical="center"/>
    </xf>
    <xf numFmtId="49" fontId="50" fillId="3" borderId="13" xfId="94" applyNumberFormat="1" applyFont="1" applyFill="1" applyBorder="1" applyAlignment="1">
      <alignment horizontal="center" vertical="center"/>
    </xf>
    <xf numFmtId="49" fontId="50" fillId="3" borderId="14" xfId="94" applyNumberFormat="1" applyFont="1" applyFill="1" applyBorder="1" applyAlignment="1">
      <alignment horizontal="center" vertical="center"/>
    </xf>
    <xf numFmtId="3" fontId="60" fillId="0" borderId="1" xfId="245" applyNumberFormat="1" applyFont="1" applyFill="1" applyBorder="1" applyAlignment="1">
      <alignment horizontal="center" vertical="center" wrapText="1"/>
    </xf>
    <xf numFmtId="0" fontId="52" fillId="26" borderId="1" xfId="45" applyFont="1" applyFill="1" applyBorder="1" applyAlignment="1">
      <alignment horizontal="center" vertical="center"/>
    </xf>
    <xf numFmtId="3" fontId="50" fillId="0" borderId="1" xfId="245" applyNumberFormat="1" applyFont="1" applyFill="1" applyBorder="1" applyAlignment="1">
      <alignment horizontal="center" vertical="center" wrapText="1"/>
    </xf>
    <xf numFmtId="3" fontId="60" fillId="0" borderId="16" xfId="245" applyNumberFormat="1" applyFont="1" applyFill="1" applyBorder="1" applyAlignment="1">
      <alignment horizontal="center" vertical="center" wrapText="1"/>
    </xf>
    <xf numFmtId="3" fontId="60" fillId="0" borderId="14" xfId="245" applyNumberFormat="1" applyFont="1" applyFill="1" applyBorder="1" applyAlignment="1">
      <alignment horizontal="center" vertical="center" wrapText="1"/>
    </xf>
    <xf numFmtId="3" fontId="60" fillId="0" borderId="19" xfId="245" applyNumberFormat="1" applyFont="1" applyFill="1" applyBorder="1" applyAlignment="1">
      <alignment horizontal="center" vertical="center" wrapText="1"/>
    </xf>
    <xf numFmtId="3" fontId="60" fillId="0" borderId="26" xfId="245" applyNumberFormat="1" applyFont="1" applyFill="1" applyBorder="1" applyAlignment="1">
      <alignment horizontal="center" vertical="center" wrapText="1"/>
    </xf>
    <xf numFmtId="0" fontId="50" fillId="0" borderId="20" xfId="247" applyFont="1" applyFill="1" applyBorder="1" applyAlignment="1">
      <alignment horizontal="center" vertical="center" wrapText="1"/>
    </xf>
    <xf numFmtId="0" fontId="50" fillId="0" borderId="27" xfId="247" applyFont="1" applyFill="1" applyBorder="1" applyAlignment="1">
      <alignment horizontal="center" vertical="center" wrapText="1"/>
    </xf>
    <xf numFmtId="0" fontId="50" fillId="0" borderId="21" xfId="247" applyFont="1" applyFill="1" applyBorder="1" applyAlignment="1">
      <alignment horizontal="center" vertical="center" wrapText="1"/>
    </xf>
    <xf numFmtId="0" fontId="50" fillId="0" borderId="24" xfId="247" applyFont="1" applyFill="1" applyBorder="1" applyAlignment="1">
      <alignment horizontal="center" vertical="center" wrapText="1"/>
    </xf>
    <xf numFmtId="0" fontId="50" fillId="0" borderId="28" xfId="247" applyFont="1" applyFill="1" applyBorder="1" applyAlignment="1">
      <alignment horizontal="center" vertical="center" wrapText="1"/>
    </xf>
    <xf numFmtId="0" fontId="50" fillId="0" borderId="25" xfId="247" applyFont="1" applyFill="1" applyBorder="1" applyAlignment="1">
      <alignment horizontal="center" vertical="center" wrapText="1"/>
    </xf>
    <xf numFmtId="3" fontId="60" fillId="0" borderId="17" xfId="245" applyNumberFormat="1" applyFont="1" applyFill="1" applyBorder="1" applyAlignment="1">
      <alignment horizontal="center" vertical="center" wrapText="1"/>
    </xf>
    <xf numFmtId="0" fontId="60" fillId="0" borderId="21" xfId="248" applyFont="1" applyFill="1" applyBorder="1" applyAlignment="1">
      <alignment horizontal="center" vertical="center" wrapText="1"/>
    </xf>
    <xf numFmtId="0" fontId="60" fillId="0" borderId="25" xfId="248" applyFont="1" applyFill="1" applyBorder="1" applyAlignment="1">
      <alignment horizontal="center" vertical="center" wrapText="1"/>
    </xf>
    <xf numFmtId="0" fontId="60" fillId="0" borderId="16" xfId="247" applyFont="1" applyFill="1" applyBorder="1" applyAlignment="1">
      <alignment horizontal="center" vertical="center" wrapText="1"/>
    </xf>
    <xf numFmtId="0" fontId="60" fillId="0" borderId="14" xfId="247" applyFont="1" applyFill="1" applyBorder="1" applyAlignment="1">
      <alignment horizontal="center" vertical="center" wrapText="1"/>
    </xf>
    <xf numFmtId="0" fontId="50" fillId="0" borderId="16" xfId="247" applyFont="1" applyFill="1" applyBorder="1" applyAlignment="1">
      <alignment horizontal="center" vertical="center" wrapText="1"/>
    </xf>
    <xf numFmtId="0" fontId="50" fillId="0" borderId="14" xfId="247" applyFont="1" applyFill="1" applyBorder="1" applyAlignment="1">
      <alignment horizontal="center" vertical="center" wrapText="1"/>
    </xf>
    <xf numFmtId="0" fontId="57" fillId="3" borderId="0" xfId="45" applyNumberFormat="1" applyFont="1" applyFill="1" applyBorder="1" applyAlignment="1">
      <alignment horizontal="center" vertical="center" wrapText="1"/>
    </xf>
    <xf numFmtId="3" fontId="53" fillId="0" borderId="16" xfId="245" applyNumberFormat="1" applyFont="1" applyFill="1" applyBorder="1" applyAlignment="1">
      <alignment horizontal="center" vertical="center" wrapText="1"/>
    </xf>
    <xf numFmtId="3" fontId="53" fillId="0" borderId="13" xfId="245" applyNumberFormat="1" applyFont="1" applyFill="1" applyBorder="1" applyAlignment="1">
      <alignment horizontal="center" vertical="center" wrapText="1"/>
    </xf>
    <xf numFmtId="3" fontId="53" fillId="0" borderId="14" xfId="245" applyNumberFormat="1" applyFont="1" applyFill="1" applyBorder="1" applyAlignment="1">
      <alignment horizontal="center" vertical="center" wrapText="1"/>
    </xf>
    <xf numFmtId="3" fontId="60" fillId="0" borderId="13" xfId="245" applyNumberFormat="1" applyFont="1" applyFill="1" applyBorder="1" applyAlignment="1">
      <alignment horizontal="center" vertical="center" wrapText="1"/>
    </xf>
    <xf numFmtId="3" fontId="60" fillId="0" borderId="20" xfId="245" applyNumberFormat="1" applyFont="1" applyFill="1" applyBorder="1" applyAlignment="1">
      <alignment horizontal="center" vertical="center" wrapText="1"/>
    </xf>
    <xf numFmtId="3" fontId="60" fillId="0" borderId="27" xfId="245" applyNumberFormat="1" applyFont="1" applyFill="1" applyBorder="1" applyAlignment="1">
      <alignment horizontal="center" vertical="center" wrapText="1"/>
    </xf>
    <xf numFmtId="3" fontId="60" fillId="0" borderId="21" xfId="245" applyNumberFormat="1" applyFont="1" applyFill="1" applyBorder="1" applyAlignment="1">
      <alignment horizontal="center" vertical="center" wrapText="1"/>
    </xf>
    <xf numFmtId="3" fontId="60" fillId="0" borderId="24" xfId="245" applyNumberFormat="1" applyFont="1" applyFill="1" applyBorder="1" applyAlignment="1">
      <alignment horizontal="center" vertical="center" wrapText="1"/>
    </xf>
    <xf numFmtId="3" fontId="60" fillId="0" borderId="28" xfId="245" applyNumberFormat="1" applyFont="1" applyFill="1" applyBorder="1" applyAlignment="1">
      <alignment horizontal="center" vertical="center" wrapText="1"/>
    </xf>
    <xf numFmtId="3" fontId="60" fillId="0" borderId="25" xfId="245" applyNumberFormat="1" applyFont="1" applyFill="1" applyBorder="1" applyAlignment="1">
      <alignment horizontal="center" vertical="center" wrapText="1"/>
    </xf>
    <xf numFmtId="3" fontId="58" fillId="0" borderId="1" xfId="246" applyNumberFormat="1" applyFont="1" applyFill="1" applyBorder="1" applyAlignment="1">
      <alignment horizontal="center" vertical="center" wrapText="1"/>
    </xf>
    <xf numFmtId="3" fontId="52" fillId="0" borderId="16" xfId="238" applyNumberFormat="1" applyFont="1" applyFill="1" applyBorder="1" applyAlignment="1">
      <alignment horizontal="center" vertical="center" wrapText="1"/>
    </xf>
    <xf numFmtId="3" fontId="52" fillId="0" borderId="13" xfId="238" applyNumberFormat="1" applyFont="1" applyFill="1" applyBorder="1" applyAlignment="1">
      <alignment horizontal="center" vertical="center" wrapText="1"/>
    </xf>
    <xf numFmtId="3" fontId="51" fillId="0" borderId="18" xfId="238" applyNumberFormat="1" applyFont="1" applyFill="1" applyBorder="1" applyAlignment="1">
      <alignment horizontal="center" vertical="center" wrapText="1"/>
    </xf>
    <xf numFmtId="3" fontId="51" fillId="0" borderId="16" xfId="238" applyNumberFormat="1" applyFont="1" applyFill="1" applyBorder="1" applyAlignment="1">
      <alignment horizontal="center" vertical="center" wrapText="1"/>
    </xf>
    <xf numFmtId="3" fontId="51" fillId="0" borderId="13" xfId="238" applyNumberFormat="1" applyFont="1" applyFill="1" applyBorder="1" applyAlignment="1">
      <alignment horizontal="center" vertical="center" wrapText="1"/>
    </xf>
    <xf numFmtId="0" fontId="51" fillId="0" borderId="18" xfId="241" applyFont="1" applyFill="1" applyBorder="1" applyAlignment="1">
      <alignment horizontal="center" vertical="center" wrapText="1"/>
    </xf>
    <xf numFmtId="0" fontId="51" fillId="0" borderId="18" xfId="0" applyFont="1" applyFill="1" applyBorder="1" applyAlignment="1">
      <alignment horizontal="center" vertical="center" wrapText="1"/>
    </xf>
    <xf numFmtId="4" fontId="65" fillId="0" borderId="19" xfId="45" applyNumberFormat="1" applyFont="1" applyFill="1" applyBorder="1" applyAlignment="1">
      <alignment horizontal="center" vertical="center" wrapText="1"/>
    </xf>
    <xf numFmtId="4" fontId="65" fillId="0" borderId="17" xfId="45" applyNumberFormat="1" applyFont="1" applyFill="1" applyBorder="1" applyAlignment="1">
      <alignment horizontal="center" vertical="center" wrapText="1"/>
    </xf>
    <xf numFmtId="4" fontId="65" fillId="0" borderId="26" xfId="45" applyNumberFormat="1" applyFont="1" applyFill="1" applyBorder="1" applyAlignment="1">
      <alignment horizontal="center" vertical="center" wrapText="1"/>
    </xf>
    <xf numFmtId="0" fontId="65" fillId="0" borderId="18" xfId="45" applyFont="1" applyFill="1" applyBorder="1" applyAlignment="1">
      <alignment horizontal="center" vertical="center"/>
    </xf>
    <xf numFmtId="0" fontId="51" fillId="0" borderId="16" xfId="241" applyFont="1" applyFill="1" applyBorder="1" applyAlignment="1">
      <alignment horizontal="center" vertical="center" wrapText="1"/>
    </xf>
    <xf numFmtId="0" fontId="51" fillId="0" borderId="13" xfId="241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/>
    </xf>
    <xf numFmtId="0" fontId="53" fillId="0" borderId="13" xfId="0" applyFont="1" applyFill="1" applyBorder="1" applyAlignment="1">
      <alignment horizontal="center" vertical="center"/>
    </xf>
    <xf numFmtId="0" fontId="53" fillId="0" borderId="14" xfId="0" applyFont="1" applyFill="1" applyBorder="1" applyAlignment="1">
      <alignment horizontal="center" vertical="center"/>
    </xf>
    <xf numFmtId="49" fontId="53" fillId="0" borderId="16" xfId="2" applyNumberFormat="1" applyFont="1" applyFill="1" applyBorder="1" applyAlignment="1">
      <alignment horizontal="center" vertical="center"/>
    </xf>
    <xf numFmtId="49" fontId="53" fillId="0" borderId="13" xfId="2" applyNumberFormat="1" applyFont="1" applyFill="1" applyBorder="1" applyAlignment="1">
      <alignment horizontal="center" vertical="center"/>
    </xf>
    <xf numFmtId="49" fontId="53" fillId="0" borderId="14" xfId="2" applyNumberFormat="1" applyFont="1" applyFill="1" applyBorder="1" applyAlignment="1">
      <alignment horizontal="center" vertical="center"/>
    </xf>
    <xf numFmtId="0" fontId="54" fillId="0" borderId="0" xfId="241" applyFont="1" applyFill="1" applyBorder="1" applyAlignment="1">
      <alignment horizontal="center" vertical="center" wrapText="1"/>
    </xf>
    <xf numFmtId="0" fontId="51" fillId="0" borderId="19" xfId="0" applyFont="1" applyFill="1" applyBorder="1" applyAlignment="1">
      <alignment horizontal="center" vertical="center" wrapText="1"/>
    </xf>
    <xf numFmtId="0" fontId="74" fillId="0" borderId="17" xfId="0" applyFont="1" applyFill="1" applyBorder="1" applyAlignment="1">
      <alignment horizontal="center" vertical="center" wrapText="1"/>
    </xf>
    <xf numFmtId="0" fontId="74" fillId="0" borderId="26" xfId="0" applyFont="1" applyFill="1" applyBorder="1" applyAlignment="1">
      <alignment horizontal="center" vertical="center" wrapText="1"/>
    </xf>
    <xf numFmtId="0" fontId="51" fillId="0" borderId="19" xfId="241" applyFont="1" applyFill="1" applyBorder="1" applyAlignment="1">
      <alignment horizontal="center" vertical="center" wrapText="1"/>
    </xf>
    <xf numFmtId="0" fontId="51" fillId="0" borderId="17" xfId="241" applyFont="1" applyFill="1" applyBorder="1" applyAlignment="1">
      <alignment horizontal="center" vertical="center" wrapText="1"/>
    </xf>
    <xf numFmtId="3" fontId="51" fillId="0" borderId="16" xfId="241" applyNumberFormat="1" applyFont="1" applyFill="1" applyBorder="1" applyAlignment="1">
      <alignment horizontal="center" vertical="center" wrapText="1"/>
    </xf>
    <xf numFmtId="3" fontId="51" fillId="0" borderId="13" xfId="0" applyNumberFormat="1" applyFont="1" applyFill="1" applyBorder="1" applyAlignment="1">
      <alignment horizontal="center" vertical="center" wrapText="1"/>
    </xf>
    <xf numFmtId="3" fontId="51" fillId="3" borderId="16" xfId="0" applyNumberFormat="1" applyFont="1" applyFill="1" applyBorder="1" applyAlignment="1">
      <alignment horizontal="center" vertical="center" wrapText="1"/>
    </xf>
    <xf numFmtId="3" fontId="51" fillId="3" borderId="13" xfId="0" applyNumberFormat="1" applyFont="1" applyFill="1" applyBorder="1" applyAlignment="1">
      <alignment horizontal="center" vertical="center" wrapText="1"/>
    </xf>
    <xf numFmtId="3" fontId="51" fillId="3" borderId="14" xfId="0" applyNumberFormat="1" applyFont="1" applyFill="1" applyBorder="1" applyAlignment="1">
      <alignment horizontal="center" vertical="center" wrapText="1"/>
    </xf>
    <xf numFmtId="3" fontId="51" fillId="3" borderId="18" xfId="0" applyNumberFormat="1" applyFont="1" applyFill="1" applyBorder="1" applyAlignment="1">
      <alignment horizontal="center" vertical="center" wrapText="1"/>
    </xf>
    <xf numFmtId="3" fontId="51" fillId="3" borderId="1" xfId="0" applyNumberFormat="1" applyFont="1" applyFill="1" applyBorder="1" applyAlignment="1">
      <alignment horizontal="center" vertical="center" wrapText="1"/>
    </xf>
    <xf numFmtId="0" fontId="56" fillId="3" borderId="16" xfId="81" applyFont="1" applyFill="1" applyBorder="1" applyAlignment="1">
      <alignment horizontal="center" vertical="center" wrapText="1"/>
    </xf>
    <xf numFmtId="0" fontId="56" fillId="3" borderId="13" xfId="81" applyFont="1" applyFill="1" applyBorder="1" applyAlignment="1">
      <alignment horizontal="center" vertical="center" wrapText="1"/>
    </xf>
    <xf numFmtId="0" fontId="56" fillId="3" borderId="14" xfId="81" applyFont="1" applyFill="1" applyBorder="1" applyAlignment="1">
      <alignment horizontal="center" vertical="center" wrapText="1"/>
    </xf>
    <xf numFmtId="3" fontId="51" fillId="3" borderId="19" xfId="81" applyNumberFormat="1" applyFont="1" applyFill="1" applyBorder="1" applyAlignment="1">
      <alignment horizontal="center" vertical="center" wrapText="1"/>
    </xf>
    <xf numFmtId="3" fontId="51" fillId="3" borderId="26" xfId="81" applyNumberFormat="1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/>
    </xf>
    <xf numFmtId="0" fontId="51" fillId="3" borderId="16" xfId="0" applyFont="1" applyFill="1" applyBorder="1" applyAlignment="1">
      <alignment horizontal="center" vertical="center" wrapText="1"/>
    </xf>
    <xf numFmtId="0" fontId="51" fillId="3" borderId="13" xfId="0" applyFont="1" applyFill="1" applyBorder="1" applyAlignment="1">
      <alignment horizontal="center" vertical="center" wrapText="1"/>
    </xf>
    <xf numFmtId="0" fontId="51" fillId="3" borderId="14" xfId="0" applyFont="1" applyFill="1" applyBorder="1" applyAlignment="1">
      <alignment horizontal="center" vertical="center" wrapText="1"/>
    </xf>
    <xf numFmtId="3" fontId="51" fillId="3" borderId="19" xfId="0" applyNumberFormat="1" applyFont="1" applyFill="1" applyBorder="1" applyAlignment="1">
      <alignment horizontal="center" vertical="center" wrapText="1"/>
    </xf>
    <xf numFmtId="3" fontId="51" fillId="3" borderId="26" xfId="0" applyNumberFormat="1" applyFont="1" applyFill="1" applyBorder="1" applyAlignment="1">
      <alignment horizontal="center" vertical="center" wrapText="1"/>
    </xf>
    <xf numFmtId="4" fontId="56" fillId="3" borderId="2" xfId="0" applyNumberFormat="1" applyFont="1" applyFill="1" applyBorder="1" applyAlignment="1">
      <alignment horizontal="center" vertical="center" wrapText="1"/>
    </xf>
    <xf numFmtId="4" fontId="56" fillId="3" borderId="17" xfId="0" applyNumberFormat="1" applyFont="1" applyFill="1" applyBorder="1" applyAlignment="1">
      <alignment horizontal="center" vertical="center" wrapText="1"/>
    </xf>
    <xf numFmtId="4" fontId="56" fillId="3" borderId="15" xfId="0" applyNumberFormat="1" applyFont="1" applyFill="1" applyBorder="1" applyAlignment="1">
      <alignment horizontal="center" vertical="center" wrapText="1"/>
    </xf>
    <xf numFmtId="4" fontId="56" fillId="3" borderId="16" xfId="0" applyNumberFormat="1" applyFont="1" applyFill="1" applyBorder="1" applyAlignment="1">
      <alignment horizontal="center" vertical="center" wrapText="1"/>
    </xf>
    <xf numFmtId="4" fontId="56" fillId="3" borderId="13" xfId="0" applyNumberFormat="1" applyFont="1" applyFill="1" applyBorder="1" applyAlignment="1">
      <alignment horizontal="center" vertical="center" wrapText="1"/>
    </xf>
    <xf numFmtId="4" fontId="56" fillId="3" borderId="14" xfId="0" applyNumberFormat="1" applyFont="1" applyFill="1" applyBorder="1" applyAlignment="1">
      <alignment horizontal="center" vertical="center" wrapText="1"/>
    </xf>
    <xf numFmtId="3" fontId="51" fillId="0" borderId="14" xfId="0" applyNumberFormat="1" applyFont="1" applyFill="1" applyBorder="1" applyAlignment="1">
      <alignment horizontal="center" vertical="center" wrapText="1"/>
    </xf>
    <xf numFmtId="3" fontId="51" fillId="0" borderId="18" xfId="0" applyNumberFormat="1" applyFont="1" applyFill="1" applyBorder="1" applyAlignment="1">
      <alignment horizontal="center" vertical="center" wrapText="1"/>
    </xf>
    <xf numFmtId="3" fontId="51" fillId="0" borderId="19" xfId="0" applyNumberFormat="1" applyFont="1" applyFill="1" applyBorder="1" applyAlignment="1">
      <alignment horizontal="center" vertical="center" wrapText="1"/>
    </xf>
    <xf numFmtId="3" fontId="51" fillId="0" borderId="17" xfId="0" applyNumberFormat="1" applyFont="1" applyFill="1" applyBorder="1" applyAlignment="1">
      <alignment horizontal="center" vertical="center" wrapText="1"/>
    </xf>
    <xf numFmtId="3" fontId="51" fillId="0" borderId="26" xfId="0" applyNumberFormat="1" applyFont="1" applyFill="1" applyBorder="1" applyAlignment="1">
      <alignment horizontal="center" vertical="center" wrapText="1"/>
    </xf>
    <xf numFmtId="3" fontId="51" fillId="0" borderId="16" xfId="0" applyNumberFormat="1" applyFont="1" applyFill="1" applyBorder="1" applyAlignment="1">
      <alignment horizontal="center" vertical="center"/>
    </xf>
    <xf numFmtId="3" fontId="51" fillId="0" borderId="13" xfId="0" applyNumberFormat="1" applyFont="1" applyFill="1" applyBorder="1" applyAlignment="1">
      <alignment horizontal="center" vertical="center"/>
    </xf>
    <xf numFmtId="3" fontId="51" fillId="0" borderId="14" xfId="0" applyNumberFormat="1" applyFont="1" applyFill="1" applyBorder="1" applyAlignment="1">
      <alignment horizontal="center" vertical="center"/>
    </xf>
    <xf numFmtId="3" fontId="69" fillId="3" borderId="16" xfId="251" applyNumberFormat="1" applyFont="1" applyFill="1" applyBorder="1" applyAlignment="1">
      <alignment horizontal="center" vertical="center" wrapText="1"/>
    </xf>
    <xf numFmtId="3" fontId="69" fillId="3" borderId="14" xfId="251" applyNumberFormat="1" applyFont="1" applyFill="1" applyBorder="1" applyAlignment="1">
      <alignment horizontal="center" vertical="center" wrapText="1"/>
    </xf>
    <xf numFmtId="3" fontId="69" fillId="3" borderId="1" xfId="251" applyNumberFormat="1" applyFont="1" applyFill="1" applyBorder="1" applyAlignment="1" applyProtection="1">
      <alignment horizontal="center" vertical="center" wrapText="1"/>
      <protection locked="0"/>
    </xf>
    <xf numFmtId="3" fontId="69" fillId="3" borderId="16" xfId="251" applyNumberFormat="1" applyFont="1" applyFill="1" applyBorder="1" applyAlignment="1" applyProtection="1">
      <alignment horizontal="center" vertical="center" wrapText="1"/>
      <protection locked="0"/>
    </xf>
    <xf numFmtId="3" fontId="69" fillId="3" borderId="14" xfId="251" applyNumberFormat="1" applyFont="1" applyFill="1" applyBorder="1" applyAlignment="1" applyProtection="1">
      <alignment horizontal="center" vertical="center" wrapText="1"/>
      <protection locked="0"/>
    </xf>
    <xf numFmtId="0" fontId="66" fillId="3" borderId="0" xfId="251" applyFont="1" applyFill="1" applyAlignment="1">
      <alignment horizontal="center" vertical="center"/>
    </xf>
    <xf numFmtId="0" fontId="63" fillId="3" borderId="19" xfId="251" applyFont="1" applyFill="1" applyBorder="1" applyAlignment="1" applyProtection="1">
      <alignment horizontal="center" vertical="center" wrapText="1"/>
      <protection locked="0"/>
    </xf>
    <xf numFmtId="0" fontId="63" fillId="3" borderId="16" xfId="251" applyFont="1" applyFill="1" applyBorder="1" applyAlignment="1" applyProtection="1">
      <alignment horizontal="center" vertical="center" wrapText="1"/>
      <protection locked="0"/>
    </xf>
    <xf numFmtId="0" fontId="63" fillId="3" borderId="13" xfId="251" applyFont="1" applyFill="1" applyBorder="1" applyAlignment="1">
      <alignment horizontal="center" vertical="center" wrapText="1"/>
    </xf>
    <xf numFmtId="0" fontId="63" fillId="3" borderId="14" xfId="251" applyFont="1" applyFill="1" applyBorder="1" applyAlignment="1">
      <alignment horizontal="center" vertical="center" wrapText="1"/>
    </xf>
    <xf numFmtId="0" fontId="63" fillId="3" borderId="16" xfId="251" applyFont="1" applyFill="1" applyBorder="1" applyAlignment="1" applyProtection="1">
      <alignment horizontal="center" vertical="center"/>
      <protection locked="0"/>
    </xf>
    <xf numFmtId="0" fontId="63" fillId="3" borderId="13" xfId="251" applyFont="1" applyFill="1" applyBorder="1" applyAlignment="1" applyProtection="1">
      <alignment horizontal="center" vertical="center"/>
      <protection locked="0"/>
    </xf>
    <xf numFmtId="0" fontId="63" fillId="3" borderId="14" xfId="251" applyFont="1" applyFill="1" applyBorder="1" applyAlignment="1" applyProtection="1">
      <alignment horizontal="center" vertical="center"/>
      <protection locked="0"/>
    </xf>
    <xf numFmtId="3" fontId="68" fillId="3" borderId="16" xfId="251" applyNumberFormat="1" applyFont="1" applyFill="1" applyBorder="1" applyAlignment="1">
      <alignment horizontal="center" vertical="center" wrapText="1"/>
    </xf>
    <xf numFmtId="3" fontId="68" fillId="3" borderId="13" xfId="251" applyNumberFormat="1" applyFont="1" applyFill="1" applyBorder="1" applyAlignment="1">
      <alignment horizontal="center" vertical="center" wrapText="1"/>
    </xf>
    <xf numFmtId="3" fontId="68" fillId="3" borderId="14" xfId="251" applyNumberFormat="1" applyFont="1" applyFill="1" applyBorder="1" applyAlignment="1">
      <alignment horizontal="center" vertical="center" wrapText="1"/>
    </xf>
    <xf numFmtId="3" fontId="68" fillId="3" borderId="19" xfId="251" applyNumberFormat="1" applyFont="1" applyFill="1" applyBorder="1" applyAlignment="1" applyProtection="1">
      <alignment horizontal="center" vertical="center"/>
      <protection locked="0"/>
    </xf>
    <xf numFmtId="3" fontId="68" fillId="3" borderId="17" xfId="251" applyNumberFormat="1" applyFont="1" applyFill="1" applyBorder="1" applyAlignment="1" applyProtection="1">
      <alignment horizontal="center" vertical="center"/>
      <protection locked="0"/>
    </xf>
    <xf numFmtId="3" fontId="68" fillId="3" borderId="26" xfId="251" applyNumberFormat="1" applyFont="1" applyFill="1" applyBorder="1" applyAlignment="1" applyProtection="1">
      <alignment horizontal="center" vertical="center"/>
      <protection locked="0"/>
    </xf>
    <xf numFmtId="0" fontId="68" fillId="3" borderId="19" xfId="251" applyFont="1" applyFill="1" applyBorder="1" applyAlignment="1">
      <alignment horizontal="center" vertical="center"/>
    </xf>
    <xf numFmtId="0" fontId="68" fillId="3" borderId="17" xfId="251" applyFont="1" applyFill="1" applyBorder="1" applyAlignment="1">
      <alignment horizontal="center" vertical="center"/>
    </xf>
    <xf numFmtId="0" fontId="68" fillId="3" borderId="26" xfId="251" applyFont="1" applyFill="1" applyBorder="1" applyAlignment="1">
      <alignment horizontal="center" vertical="center"/>
    </xf>
    <xf numFmtId="3" fontId="63" fillId="3" borderId="20" xfId="251" applyNumberFormat="1" applyFont="1" applyFill="1" applyBorder="1" applyAlignment="1" applyProtection="1">
      <alignment horizontal="center" vertical="center" wrapText="1"/>
      <protection locked="0"/>
    </xf>
    <xf numFmtId="3" fontId="63" fillId="3" borderId="21" xfId="251" applyNumberFormat="1" applyFont="1" applyFill="1" applyBorder="1" applyAlignment="1" applyProtection="1">
      <alignment horizontal="center" vertical="center" wrapText="1"/>
      <protection locked="0"/>
    </xf>
    <xf numFmtId="3" fontId="63" fillId="3" borderId="24" xfId="251" applyNumberFormat="1" applyFont="1" applyFill="1" applyBorder="1" applyAlignment="1" applyProtection="1">
      <alignment horizontal="center" vertical="center" wrapText="1"/>
      <protection locked="0"/>
    </xf>
    <xf numFmtId="3" fontId="63" fillId="3" borderId="25" xfId="251" applyNumberFormat="1" applyFont="1" applyFill="1" applyBorder="1" applyAlignment="1" applyProtection="1">
      <alignment horizontal="center" vertical="center" wrapText="1"/>
      <protection locked="0"/>
    </xf>
    <xf numFmtId="3" fontId="63" fillId="3" borderId="1" xfId="251" applyNumberFormat="1" applyFont="1" applyFill="1" applyBorder="1" applyAlignment="1" applyProtection="1">
      <alignment horizontal="center" vertical="center"/>
      <protection locked="0"/>
    </xf>
    <xf numFmtId="3" fontId="63" fillId="3" borderId="1" xfId="251" applyNumberFormat="1" applyFont="1" applyFill="1" applyBorder="1" applyAlignment="1">
      <alignment horizontal="center" vertical="center" wrapText="1"/>
    </xf>
    <xf numFmtId="0" fontId="63" fillId="3" borderId="20" xfId="251" applyFont="1" applyFill="1" applyBorder="1" applyAlignment="1">
      <alignment horizontal="center" vertical="center" wrapText="1"/>
    </xf>
    <xf numFmtId="0" fontId="63" fillId="3" borderId="27" xfId="251" applyFont="1" applyFill="1" applyBorder="1" applyAlignment="1">
      <alignment horizontal="center" vertical="center" wrapText="1"/>
    </xf>
    <xf numFmtId="0" fontId="63" fillId="3" borderId="21" xfId="251" applyFont="1" applyFill="1" applyBorder="1" applyAlignment="1">
      <alignment horizontal="center" vertical="center" wrapText="1"/>
    </xf>
    <xf numFmtId="0" fontId="63" fillId="3" borderId="24" xfId="251" applyFont="1" applyFill="1" applyBorder="1" applyAlignment="1">
      <alignment horizontal="center" vertical="center" wrapText="1"/>
    </xf>
    <xf numFmtId="0" fontId="63" fillId="3" borderId="28" xfId="251" applyFont="1" applyFill="1" applyBorder="1" applyAlignment="1">
      <alignment horizontal="center" vertical="center" wrapText="1"/>
    </xf>
    <xf numFmtId="0" fontId="63" fillId="3" borderId="25" xfId="251" applyFont="1" applyFill="1" applyBorder="1" applyAlignment="1">
      <alignment horizontal="center" vertical="center" wrapText="1"/>
    </xf>
  </cellXfs>
  <cellStyles count="252">
    <cellStyle name="20% - Accent1" xfId="99" xr:uid="{00000000-0005-0000-0000-000000000000}"/>
    <cellStyle name="20% - Accent2" xfId="100" xr:uid="{00000000-0005-0000-0000-000001000000}"/>
    <cellStyle name="20% - Accent3" xfId="101" xr:uid="{00000000-0005-0000-0000-000002000000}"/>
    <cellStyle name="20% - Accent4" xfId="102" xr:uid="{00000000-0005-0000-0000-000003000000}"/>
    <cellStyle name="20% - Accent5" xfId="103" xr:uid="{00000000-0005-0000-0000-000004000000}"/>
    <cellStyle name="20% - Accent6" xfId="104" xr:uid="{00000000-0005-0000-0000-000005000000}"/>
    <cellStyle name="20% - Акцент1 2" xfId="105" xr:uid="{00000000-0005-0000-0000-000006000000}"/>
    <cellStyle name="20% - Акцент2 2" xfId="106" xr:uid="{00000000-0005-0000-0000-000007000000}"/>
    <cellStyle name="20% - Акцент3 2" xfId="107" xr:uid="{00000000-0005-0000-0000-000008000000}"/>
    <cellStyle name="20% - Акцент4 2" xfId="108" xr:uid="{00000000-0005-0000-0000-000009000000}"/>
    <cellStyle name="20% - Акцент5 2" xfId="109" xr:uid="{00000000-0005-0000-0000-00000A000000}"/>
    <cellStyle name="20% - Акцент6 2" xfId="110" xr:uid="{00000000-0005-0000-0000-00000B000000}"/>
    <cellStyle name="40% - Accent1" xfId="111" xr:uid="{00000000-0005-0000-0000-00000C000000}"/>
    <cellStyle name="40% - Accent2" xfId="112" xr:uid="{00000000-0005-0000-0000-00000D000000}"/>
    <cellStyle name="40% - Accent3" xfId="113" xr:uid="{00000000-0005-0000-0000-00000E000000}"/>
    <cellStyle name="40% - Accent4" xfId="114" xr:uid="{00000000-0005-0000-0000-00000F000000}"/>
    <cellStyle name="40% - Accent5" xfId="115" xr:uid="{00000000-0005-0000-0000-000010000000}"/>
    <cellStyle name="40% - Accent6" xfId="116" xr:uid="{00000000-0005-0000-0000-000011000000}"/>
    <cellStyle name="40% - Акцент1 2" xfId="117" xr:uid="{00000000-0005-0000-0000-000012000000}"/>
    <cellStyle name="40% - Акцент2 2" xfId="118" xr:uid="{00000000-0005-0000-0000-000013000000}"/>
    <cellStyle name="40% - Акцент3 2" xfId="119" xr:uid="{00000000-0005-0000-0000-000014000000}"/>
    <cellStyle name="40% - Акцент4 2" xfId="120" xr:uid="{00000000-0005-0000-0000-000015000000}"/>
    <cellStyle name="40% - Акцент5 2" xfId="121" xr:uid="{00000000-0005-0000-0000-000016000000}"/>
    <cellStyle name="40% - Акцент6 2" xfId="122" xr:uid="{00000000-0005-0000-0000-000017000000}"/>
    <cellStyle name="60% - Accent1" xfId="123" xr:uid="{00000000-0005-0000-0000-000018000000}"/>
    <cellStyle name="60% - Accent2" xfId="124" xr:uid="{00000000-0005-0000-0000-000019000000}"/>
    <cellStyle name="60% - Accent3" xfId="125" xr:uid="{00000000-0005-0000-0000-00001A000000}"/>
    <cellStyle name="60% - Accent4" xfId="126" xr:uid="{00000000-0005-0000-0000-00001B000000}"/>
    <cellStyle name="60% - Accent5" xfId="127" xr:uid="{00000000-0005-0000-0000-00001C000000}"/>
    <cellStyle name="60% - Accent6" xfId="128" xr:uid="{00000000-0005-0000-0000-00001D000000}"/>
    <cellStyle name="60% - Акцент1 2" xfId="129" xr:uid="{00000000-0005-0000-0000-00001E000000}"/>
    <cellStyle name="60% - Акцент2 2" xfId="130" xr:uid="{00000000-0005-0000-0000-00001F000000}"/>
    <cellStyle name="60% - Акцент3 2" xfId="131" xr:uid="{00000000-0005-0000-0000-000020000000}"/>
    <cellStyle name="60% - Акцент4 2" xfId="132" xr:uid="{00000000-0005-0000-0000-000021000000}"/>
    <cellStyle name="60% - Акцент5 2" xfId="133" xr:uid="{00000000-0005-0000-0000-000022000000}"/>
    <cellStyle name="60% - Акцент6 2" xfId="134" xr:uid="{00000000-0005-0000-0000-000023000000}"/>
    <cellStyle name="Accent1" xfId="135" xr:uid="{00000000-0005-0000-0000-000024000000}"/>
    <cellStyle name="Accent2" xfId="136" xr:uid="{00000000-0005-0000-0000-000025000000}"/>
    <cellStyle name="Accent3" xfId="137" xr:uid="{00000000-0005-0000-0000-000026000000}"/>
    <cellStyle name="Accent4" xfId="138" xr:uid="{00000000-0005-0000-0000-000027000000}"/>
    <cellStyle name="Accent5" xfId="139" xr:uid="{00000000-0005-0000-0000-000028000000}"/>
    <cellStyle name="Accent6" xfId="140" xr:uid="{00000000-0005-0000-0000-000029000000}"/>
    <cellStyle name="Bad" xfId="141" xr:uid="{00000000-0005-0000-0000-00002A000000}"/>
    <cellStyle name="Calculation" xfId="142" xr:uid="{00000000-0005-0000-0000-00002B000000}"/>
    <cellStyle name="Check Cell" xfId="143" xr:uid="{00000000-0005-0000-0000-00002C000000}"/>
    <cellStyle name="Excel Built-in Normal" xfId="4" xr:uid="{00000000-0005-0000-0000-00002D000000}"/>
    <cellStyle name="Excel Built-in Normal 2" xfId="144" xr:uid="{00000000-0005-0000-0000-00002E000000}"/>
    <cellStyle name="Excel Built-in Normal 3" xfId="145" xr:uid="{00000000-0005-0000-0000-00002F000000}"/>
    <cellStyle name="Excel Built-in Normal 4" xfId="146" xr:uid="{00000000-0005-0000-0000-000030000000}"/>
    <cellStyle name="Excel Built-in Обычный 2" xfId="147" xr:uid="{00000000-0005-0000-0000-000031000000}"/>
    <cellStyle name="Excel Built-in Обычный_КОЙКИ - ПЛАН 2005год" xfId="148" xr:uid="{00000000-0005-0000-0000-000032000000}"/>
    <cellStyle name="Explanatory Text" xfId="149" xr:uid="{00000000-0005-0000-0000-000033000000}"/>
    <cellStyle name="Good" xfId="150" xr:uid="{00000000-0005-0000-0000-000034000000}"/>
    <cellStyle name="Heading" xfId="151" xr:uid="{00000000-0005-0000-0000-000035000000}"/>
    <cellStyle name="Heading 1" xfId="152" xr:uid="{00000000-0005-0000-0000-000036000000}"/>
    <cellStyle name="Heading 2" xfId="153" xr:uid="{00000000-0005-0000-0000-000037000000}"/>
    <cellStyle name="Heading 3" xfId="154" xr:uid="{00000000-0005-0000-0000-000038000000}"/>
    <cellStyle name="Heading 4" xfId="155" xr:uid="{00000000-0005-0000-0000-000039000000}"/>
    <cellStyle name="Heading1" xfId="156" xr:uid="{00000000-0005-0000-0000-00003A000000}"/>
    <cellStyle name="Input" xfId="157" xr:uid="{00000000-0005-0000-0000-00003B000000}"/>
    <cellStyle name="Linked Cell" xfId="158" xr:uid="{00000000-0005-0000-0000-00003C000000}"/>
    <cellStyle name="Neutral" xfId="159" xr:uid="{00000000-0005-0000-0000-00003D000000}"/>
    <cellStyle name="Normal_Book1" xfId="1" xr:uid="{00000000-0005-0000-0000-00003E000000}"/>
    <cellStyle name="Note" xfId="160" xr:uid="{00000000-0005-0000-0000-00003F000000}"/>
    <cellStyle name="Output" xfId="161" xr:uid="{00000000-0005-0000-0000-000040000000}"/>
    <cellStyle name="Result" xfId="162" xr:uid="{00000000-0005-0000-0000-000041000000}"/>
    <cellStyle name="Result2" xfId="163" xr:uid="{00000000-0005-0000-0000-000042000000}"/>
    <cellStyle name="Title" xfId="164" xr:uid="{00000000-0005-0000-0000-000043000000}"/>
    <cellStyle name="Total" xfId="165" xr:uid="{00000000-0005-0000-0000-000044000000}"/>
    <cellStyle name="Warning Text" xfId="166" xr:uid="{00000000-0005-0000-0000-000045000000}"/>
    <cellStyle name="Акцент1 2" xfId="167" xr:uid="{00000000-0005-0000-0000-000046000000}"/>
    <cellStyle name="Акцент2 2" xfId="168" xr:uid="{00000000-0005-0000-0000-000047000000}"/>
    <cellStyle name="Акцент3 2" xfId="169" xr:uid="{00000000-0005-0000-0000-000048000000}"/>
    <cellStyle name="Акцент4 2" xfId="170" xr:uid="{00000000-0005-0000-0000-000049000000}"/>
    <cellStyle name="Акцент5 2" xfId="171" xr:uid="{00000000-0005-0000-0000-00004A000000}"/>
    <cellStyle name="Акцент6 2" xfId="172" xr:uid="{00000000-0005-0000-0000-00004B000000}"/>
    <cellStyle name="Ввод  2" xfId="173" xr:uid="{00000000-0005-0000-0000-00004C000000}"/>
    <cellStyle name="Вывод 2" xfId="174" xr:uid="{00000000-0005-0000-0000-00004D000000}"/>
    <cellStyle name="Вычисление 2" xfId="175" xr:uid="{00000000-0005-0000-0000-00004E000000}"/>
    <cellStyle name="Заголовок 1 2" xfId="176" xr:uid="{00000000-0005-0000-0000-00004F000000}"/>
    <cellStyle name="Заголовок 2 2" xfId="177" xr:uid="{00000000-0005-0000-0000-000050000000}"/>
    <cellStyle name="Заголовок 3 2" xfId="178" xr:uid="{00000000-0005-0000-0000-000051000000}"/>
    <cellStyle name="Заголовок 4 2" xfId="179" xr:uid="{00000000-0005-0000-0000-000052000000}"/>
    <cellStyle name="Итог 2" xfId="180" xr:uid="{00000000-0005-0000-0000-000053000000}"/>
    <cellStyle name="Контрольная ячейка 2" xfId="181" xr:uid="{00000000-0005-0000-0000-000054000000}"/>
    <cellStyle name="Название 2" xfId="182" xr:uid="{00000000-0005-0000-0000-000055000000}"/>
    <cellStyle name="Нейтральный 2" xfId="183" xr:uid="{00000000-0005-0000-0000-000056000000}"/>
    <cellStyle name="Обычный" xfId="0" builtinId="0"/>
    <cellStyle name="Обычный 10" xfId="184" xr:uid="{00000000-0005-0000-0000-000058000000}"/>
    <cellStyle name="Обычный 100" xfId="5" xr:uid="{00000000-0005-0000-0000-000059000000}"/>
    <cellStyle name="Обычный 101" xfId="6" xr:uid="{00000000-0005-0000-0000-00005A000000}"/>
    <cellStyle name="Обычный 102" xfId="7" xr:uid="{00000000-0005-0000-0000-00005B000000}"/>
    <cellStyle name="Обычный 103" xfId="8" xr:uid="{00000000-0005-0000-0000-00005C000000}"/>
    <cellStyle name="Обычный 104" xfId="9" xr:uid="{00000000-0005-0000-0000-00005D000000}"/>
    <cellStyle name="Обычный 105" xfId="10" xr:uid="{00000000-0005-0000-0000-00005E000000}"/>
    <cellStyle name="Обычный 106" xfId="11" xr:uid="{00000000-0005-0000-0000-00005F000000}"/>
    <cellStyle name="Обычный 107" xfId="12" xr:uid="{00000000-0005-0000-0000-000060000000}"/>
    <cellStyle name="Обычный 108" xfId="13" xr:uid="{00000000-0005-0000-0000-000061000000}"/>
    <cellStyle name="Обычный 109" xfId="14" xr:uid="{00000000-0005-0000-0000-000062000000}"/>
    <cellStyle name="Обычный 11" xfId="185" xr:uid="{00000000-0005-0000-0000-000063000000}"/>
    <cellStyle name="Обычный 110" xfId="15" xr:uid="{00000000-0005-0000-0000-000064000000}"/>
    <cellStyle name="Обычный 111" xfId="16" xr:uid="{00000000-0005-0000-0000-000065000000}"/>
    <cellStyle name="Обычный 112" xfId="17" xr:uid="{00000000-0005-0000-0000-000066000000}"/>
    <cellStyle name="Обычный 113" xfId="18" xr:uid="{00000000-0005-0000-0000-000067000000}"/>
    <cellStyle name="Обычный 114" xfId="19" xr:uid="{00000000-0005-0000-0000-000068000000}"/>
    <cellStyle name="Обычный 115" xfId="20" xr:uid="{00000000-0005-0000-0000-000069000000}"/>
    <cellStyle name="Обычный 116" xfId="21" xr:uid="{00000000-0005-0000-0000-00006A000000}"/>
    <cellStyle name="Обычный 117" xfId="22" xr:uid="{00000000-0005-0000-0000-00006B000000}"/>
    <cellStyle name="Обычный 118" xfId="23" xr:uid="{00000000-0005-0000-0000-00006C000000}"/>
    <cellStyle name="Обычный 119" xfId="24" xr:uid="{00000000-0005-0000-0000-00006D000000}"/>
    <cellStyle name="Обычный 12" xfId="186" xr:uid="{00000000-0005-0000-0000-00006E000000}"/>
    <cellStyle name="Обычный 120" xfId="25" xr:uid="{00000000-0005-0000-0000-00006F000000}"/>
    <cellStyle name="Обычный 121" xfId="26" xr:uid="{00000000-0005-0000-0000-000070000000}"/>
    <cellStyle name="Обычный 122" xfId="27" xr:uid="{00000000-0005-0000-0000-000071000000}"/>
    <cellStyle name="Обычный 123" xfId="28" xr:uid="{00000000-0005-0000-0000-000072000000}"/>
    <cellStyle name="Обычный 124" xfId="29" xr:uid="{00000000-0005-0000-0000-000073000000}"/>
    <cellStyle name="Обычный 125" xfId="30" xr:uid="{00000000-0005-0000-0000-000074000000}"/>
    <cellStyle name="Обычный 126" xfId="31" xr:uid="{00000000-0005-0000-0000-000075000000}"/>
    <cellStyle name="Обычный 127" xfId="32" xr:uid="{00000000-0005-0000-0000-000076000000}"/>
    <cellStyle name="Обычный 128" xfId="33" xr:uid="{00000000-0005-0000-0000-000077000000}"/>
    <cellStyle name="Обычный 129" xfId="34" xr:uid="{00000000-0005-0000-0000-000078000000}"/>
    <cellStyle name="Обычный 13" xfId="187" xr:uid="{00000000-0005-0000-0000-000079000000}"/>
    <cellStyle name="Обычный 130" xfId="35" xr:uid="{00000000-0005-0000-0000-00007A000000}"/>
    <cellStyle name="Обычный 131" xfId="36" xr:uid="{00000000-0005-0000-0000-00007B000000}"/>
    <cellStyle name="Обычный 132" xfId="37" xr:uid="{00000000-0005-0000-0000-00007C000000}"/>
    <cellStyle name="Обычный 133" xfId="38" xr:uid="{00000000-0005-0000-0000-00007D000000}"/>
    <cellStyle name="Обычный 134" xfId="39" xr:uid="{00000000-0005-0000-0000-00007E000000}"/>
    <cellStyle name="Обычный 135" xfId="40" xr:uid="{00000000-0005-0000-0000-00007F000000}"/>
    <cellStyle name="Обычный 136" xfId="41" xr:uid="{00000000-0005-0000-0000-000080000000}"/>
    <cellStyle name="Обычный 137" xfId="42" xr:uid="{00000000-0005-0000-0000-000081000000}"/>
    <cellStyle name="Обычный 138" xfId="43" xr:uid="{00000000-0005-0000-0000-000082000000}"/>
    <cellStyle name="Обычный 139" xfId="44" xr:uid="{00000000-0005-0000-0000-000083000000}"/>
    <cellStyle name="Обычный 14" xfId="188" xr:uid="{00000000-0005-0000-0000-000084000000}"/>
    <cellStyle name="Обычный 15" xfId="189" xr:uid="{00000000-0005-0000-0000-000085000000}"/>
    <cellStyle name="Обычный 15 2" xfId="242" xr:uid="{00000000-0005-0000-0000-000086000000}"/>
    <cellStyle name="Обычный 15 2 4 4" xfId="239" xr:uid="{00000000-0005-0000-0000-000087000000}"/>
    <cellStyle name="Обычный 16" xfId="190" xr:uid="{00000000-0005-0000-0000-000088000000}"/>
    <cellStyle name="Обычный 17" xfId="191" xr:uid="{00000000-0005-0000-0000-000089000000}"/>
    <cellStyle name="Обычный 18" xfId="192" xr:uid="{00000000-0005-0000-0000-00008A000000}"/>
    <cellStyle name="Обычный 19" xfId="243" xr:uid="{00000000-0005-0000-0000-00008B000000}"/>
    <cellStyle name="Обычный 2" xfId="2" xr:uid="{00000000-0005-0000-0000-00008C000000}"/>
    <cellStyle name="Обычный 2 10" xfId="45" xr:uid="{00000000-0005-0000-0000-00008D000000}"/>
    <cellStyle name="Обычный 2 11" xfId="46" xr:uid="{00000000-0005-0000-0000-00008E000000}"/>
    <cellStyle name="Обычный 2 12" xfId="47" xr:uid="{00000000-0005-0000-0000-00008F000000}"/>
    <cellStyle name="Обычный 2 13" xfId="48" xr:uid="{00000000-0005-0000-0000-000090000000}"/>
    <cellStyle name="Обычный 2 136" xfId="235" xr:uid="{00000000-0005-0000-0000-000091000000}"/>
    <cellStyle name="Обычный 2 136 11 7 4 3" xfId="247" xr:uid="{00000000-0005-0000-0000-000092000000}"/>
    <cellStyle name="Обычный 2 136 11 7 6 2 2" xfId="241" xr:uid="{00000000-0005-0000-0000-000093000000}"/>
    <cellStyle name="Обычный 2 136 15 3" xfId="244" xr:uid="{00000000-0005-0000-0000-000094000000}"/>
    <cellStyle name="Обычный 2 136 15 3 2" xfId="245" xr:uid="{00000000-0005-0000-0000-000095000000}"/>
    <cellStyle name="Обычный 2 136 23 7" xfId="248" xr:uid="{00000000-0005-0000-0000-000096000000}"/>
    <cellStyle name="Обычный 2 137" xfId="233" xr:uid="{00000000-0005-0000-0000-000097000000}"/>
    <cellStyle name="Обычный 2 139" xfId="236" xr:uid="{00000000-0005-0000-0000-000098000000}"/>
    <cellStyle name="Обычный 2 14" xfId="49" xr:uid="{00000000-0005-0000-0000-000099000000}"/>
    <cellStyle name="Обычный 2 15" xfId="50" xr:uid="{00000000-0005-0000-0000-00009A000000}"/>
    <cellStyle name="Обычный 2 16" xfId="51" xr:uid="{00000000-0005-0000-0000-00009B000000}"/>
    <cellStyle name="Обычный 2 17" xfId="52" xr:uid="{00000000-0005-0000-0000-00009C000000}"/>
    <cellStyle name="Обычный 2 18" xfId="53" xr:uid="{00000000-0005-0000-0000-00009D000000}"/>
    <cellStyle name="Обычный 2 19" xfId="54" xr:uid="{00000000-0005-0000-0000-00009E000000}"/>
    <cellStyle name="Обычный 2 2" xfId="55" xr:uid="{00000000-0005-0000-0000-00009F000000}"/>
    <cellStyle name="Обычный 2 2 2" xfId="94" xr:uid="{00000000-0005-0000-0000-0000A0000000}"/>
    <cellStyle name="Обычный 2 2 2 2" xfId="95" xr:uid="{00000000-0005-0000-0000-0000A1000000}"/>
    <cellStyle name="Обычный 2 2 2 2 2" xfId="229" xr:uid="{00000000-0005-0000-0000-0000A2000000}"/>
    <cellStyle name="Обычный 2 2 2 3" xfId="193" xr:uid="{00000000-0005-0000-0000-0000A3000000}"/>
    <cellStyle name="Обычный 2 2 2 4" xfId="240" xr:uid="{00000000-0005-0000-0000-0000A4000000}"/>
    <cellStyle name="Обычный 2 20" xfId="56" xr:uid="{00000000-0005-0000-0000-0000A5000000}"/>
    <cellStyle name="Обычный 2 21" xfId="57" xr:uid="{00000000-0005-0000-0000-0000A6000000}"/>
    <cellStyle name="Обычный 2 22" xfId="93" xr:uid="{00000000-0005-0000-0000-0000A7000000}"/>
    <cellStyle name="Обычный 2 3" xfId="58" xr:uid="{00000000-0005-0000-0000-0000A8000000}"/>
    <cellStyle name="Обычный 2 3 2" xfId="195" xr:uid="{00000000-0005-0000-0000-0000A9000000}"/>
    <cellStyle name="Обычный 2 3 3" xfId="194" xr:uid="{00000000-0005-0000-0000-0000AA000000}"/>
    <cellStyle name="Обычный 2 4" xfId="59" xr:uid="{00000000-0005-0000-0000-0000AB000000}"/>
    <cellStyle name="Обычный 2 5" xfId="60" xr:uid="{00000000-0005-0000-0000-0000AC000000}"/>
    <cellStyle name="Обычный 2 5 2" xfId="196" xr:uid="{00000000-0005-0000-0000-0000AD000000}"/>
    <cellStyle name="Обычный 2 6" xfId="61" xr:uid="{00000000-0005-0000-0000-0000AE000000}"/>
    <cellStyle name="Обычный 2 6 3" xfId="232" xr:uid="{00000000-0005-0000-0000-0000AF000000}"/>
    <cellStyle name="Обычный 2 7" xfId="62" xr:uid="{00000000-0005-0000-0000-0000B0000000}"/>
    <cellStyle name="Обычный 2 8" xfId="63" xr:uid="{00000000-0005-0000-0000-0000B1000000}"/>
    <cellStyle name="Обычный 2 9" xfId="64" xr:uid="{00000000-0005-0000-0000-0000B2000000}"/>
    <cellStyle name="Обычный 2_npa12EB" xfId="197" xr:uid="{00000000-0005-0000-0000-0000B3000000}"/>
    <cellStyle name="Обычный 20" xfId="198" xr:uid="{00000000-0005-0000-0000-0000B4000000}"/>
    <cellStyle name="Обычный 20 2" xfId="199" xr:uid="{00000000-0005-0000-0000-0000B5000000}"/>
    <cellStyle name="Обычный 21" xfId="249" xr:uid="{00000000-0005-0000-0000-0000B6000000}"/>
    <cellStyle name="Обычный 22" xfId="230" xr:uid="{00000000-0005-0000-0000-0000B7000000}"/>
    <cellStyle name="Обычный 23" xfId="250" xr:uid="{00000000-0005-0000-0000-0000B8000000}"/>
    <cellStyle name="Обычный 24" xfId="251" xr:uid="{00000000-0005-0000-0000-0000B9000000}"/>
    <cellStyle name="Обычный 3" xfId="65" xr:uid="{00000000-0005-0000-0000-0000BA000000}"/>
    <cellStyle name="Обычный 3 2" xfId="200" xr:uid="{00000000-0005-0000-0000-0000BB000000}"/>
    <cellStyle name="Обычный 3 3" xfId="231" xr:uid="{00000000-0005-0000-0000-0000BC000000}"/>
    <cellStyle name="Обычный 4" xfId="66" xr:uid="{00000000-0005-0000-0000-0000BD000000}"/>
    <cellStyle name="Обычный 4 10" xfId="67" xr:uid="{00000000-0005-0000-0000-0000BE000000}"/>
    <cellStyle name="Обычный 4 11" xfId="68" xr:uid="{00000000-0005-0000-0000-0000BF000000}"/>
    <cellStyle name="Обычный 4 12" xfId="69" xr:uid="{00000000-0005-0000-0000-0000C0000000}"/>
    <cellStyle name="Обычный 4 13" xfId="70" xr:uid="{00000000-0005-0000-0000-0000C1000000}"/>
    <cellStyle name="Обычный 4 14" xfId="71" xr:uid="{00000000-0005-0000-0000-0000C2000000}"/>
    <cellStyle name="Обычный 4 15" xfId="72" xr:uid="{00000000-0005-0000-0000-0000C3000000}"/>
    <cellStyle name="Обычный 4 16" xfId="96" xr:uid="{00000000-0005-0000-0000-0000C4000000}"/>
    <cellStyle name="Обычный 4 16 2" xfId="201" xr:uid="{00000000-0005-0000-0000-0000C5000000}"/>
    <cellStyle name="Обычный 4 17" xfId="202" xr:uid="{00000000-0005-0000-0000-0000C6000000}"/>
    <cellStyle name="Обычный 4 2" xfId="73" xr:uid="{00000000-0005-0000-0000-0000C7000000}"/>
    <cellStyle name="Обычный 4 3" xfId="74" xr:uid="{00000000-0005-0000-0000-0000C8000000}"/>
    <cellStyle name="Обычный 4 4" xfId="75" xr:uid="{00000000-0005-0000-0000-0000C9000000}"/>
    <cellStyle name="Обычный 4 5" xfId="76" xr:uid="{00000000-0005-0000-0000-0000CA000000}"/>
    <cellStyle name="Обычный 4 6" xfId="77" xr:uid="{00000000-0005-0000-0000-0000CB000000}"/>
    <cellStyle name="Обычный 4 7" xfId="78" xr:uid="{00000000-0005-0000-0000-0000CC000000}"/>
    <cellStyle name="Обычный 4 8" xfId="79" xr:uid="{00000000-0005-0000-0000-0000CD000000}"/>
    <cellStyle name="Обычный 4 9" xfId="80" xr:uid="{00000000-0005-0000-0000-0000CE000000}"/>
    <cellStyle name="Обычный 5" xfId="81" xr:uid="{00000000-0005-0000-0000-0000CF000000}"/>
    <cellStyle name="Обычный 5 2" xfId="204" xr:uid="{00000000-0005-0000-0000-0000D0000000}"/>
    <cellStyle name="Обычный 5 3" xfId="203" xr:uid="{00000000-0005-0000-0000-0000D1000000}"/>
    <cellStyle name="Обычный 6" xfId="205" xr:uid="{00000000-0005-0000-0000-0000D2000000}"/>
    <cellStyle name="Обычный 6 4" xfId="91" xr:uid="{00000000-0005-0000-0000-0000D3000000}"/>
    <cellStyle name="Обычный 69" xfId="92" xr:uid="{00000000-0005-0000-0000-0000D4000000}"/>
    <cellStyle name="Обычный 69 2" xfId="97" xr:uid="{00000000-0005-0000-0000-0000D5000000}"/>
    <cellStyle name="Обычный 7" xfId="206" xr:uid="{00000000-0005-0000-0000-0000D6000000}"/>
    <cellStyle name="Обычный 7 2" xfId="207" xr:uid="{00000000-0005-0000-0000-0000D7000000}"/>
    <cellStyle name="Обычный 70" xfId="98" xr:uid="{00000000-0005-0000-0000-0000D8000000}"/>
    <cellStyle name="Обычный 8" xfId="208" xr:uid="{00000000-0005-0000-0000-0000D9000000}"/>
    <cellStyle name="Обычный 83" xfId="234" xr:uid="{00000000-0005-0000-0000-0000DA000000}"/>
    <cellStyle name="Обычный 83 2" xfId="237" xr:uid="{00000000-0005-0000-0000-0000DB000000}"/>
    <cellStyle name="Обычный 83 2 2" xfId="246" xr:uid="{00000000-0005-0000-0000-0000DC000000}"/>
    <cellStyle name="Обычный 83 3" xfId="238" xr:uid="{00000000-0005-0000-0000-0000DD000000}"/>
    <cellStyle name="Обычный 9" xfId="209" xr:uid="{00000000-0005-0000-0000-0000DE000000}"/>
    <cellStyle name="Обычный 91" xfId="82" xr:uid="{00000000-0005-0000-0000-0000DF000000}"/>
    <cellStyle name="Обычный 92" xfId="83" xr:uid="{00000000-0005-0000-0000-0000E0000000}"/>
    <cellStyle name="Обычный 93" xfId="84" xr:uid="{00000000-0005-0000-0000-0000E1000000}"/>
    <cellStyle name="Обычный 94" xfId="85" xr:uid="{00000000-0005-0000-0000-0000E2000000}"/>
    <cellStyle name="Обычный 95" xfId="86" xr:uid="{00000000-0005-0000-0000-0000E3000000}"/>
    <cellStyle name="Обычный 96" xfId="87" xr:uid="{00000000-0005-0000-0000-0000E4000000}"/>
    <cellStyle name="Обычный 97" xfId="88" xr:uid="{00000000-0005-0000-0000-0000E5000000}"/>
    <cellStyle name="Обычный 98" xfId="89" xr:uid="{00000000-0005-0000-0000-0000E6000000}"/>
    <cellStyle name="Обычный 99" xfId="90" xr:uid="{00000000-0005-0000-0000-0000E7000000}"/>
    <cellStyle name="Плохой 2" xfId="210" xr:uid="{00000000-0005-0000-0000-0000E8000000}"/>
    <cellStyle name="Пояснение 2" xfId="211" xr:uid="{00000000-0005-0000-0000-0000E9000000}"/>
    <cellStyle name="Примечание 2" xfId="212" xr:uid="{00000000-0005-0000-0000-0000EA000000}"/>
    <cellStyle name="Процентный 2" xfId="213" xr:uid="{00000000-0005-0000-0000-0000EB000000}"/>
    <cellStyle name="Процентный 2 2" xfId="214" xr:uid="{00000000-0005-0000-0000-0000EC000000}"/>
    <cellStyle name="Процентный 3" xfId="215" xr:uid="{00000000-0005-0000-0000-0000ED000000}"/>
    <cellStyle name="Процентный 4" xfId="216" xr:uid="{00000000-0005-0000-0000-0000EE000000}"/>
    <cellStyle name="Процентный 5" xfId="217" xr:uid="{00000000-0005-0000-0000-0000EF000000}"/>
    <cellStyle name="Процентный 6" xfId="228" xr:uid="{00000000-0005-0000-0000-0000F0000000}"/>
    <cellStyle name="Связанная ячейка 2" xfId="218" xr:uid="{00000000-0005-0000-0000-0000F1000000}"/>
    <cellStyle name="Стиль 1" xfId="3" xr:uid="{00000000-0005-0000-0000-0000F2000000}"/>
    <cellStyle name="Текст предупреждения 2" xfId="219" xr:uid="{00000000-0005-0000-0000-0000F3000000}"/>
    <cellStyle name="Финансовый 2" xfId="220" xr:uid="{00000000-0005-0000-0000-0000F4000000}"/>
    <cellStyle name="Финансовый 2 2" xfId="221" xr:uid="{00000000-0005-0000-0000-0000F5000000}"/>
    <cellStyle name="Финансовый 3" xfId="222" xr:uid="{00000000-0005-0000-0000-0000F6000000}"/>
    <cellStyle name="Финансовый 4" xfId="223" xr:uid="{00000000-0005-0000-0000-0000F7000000}"/>
    <cellStyle name="Финансовый 5" xfId="224" xr:uid="{00000000-0005-0000-0000-0000F8000000}"/>
    <cellStyle name="Финансовый 6" xfId="225" xr:uid="{00000000-0005-0000-0000-0000F9000000}"/>
    <cellStyle name="Финансовый 7" xfId="226" xr:uid="{00000000-0005-0000-0000-0000FA000000}"/>
    <cellStyle name="Хороший 2" xfId="227" xr:uid="{00000000-0005-0000-0000-0000FB000000}"/>
  </cellStyles>
  <dxfs count="0"/>
  <tableStyles count="0" defaultTableStyle="TableStyleMedium9" defaultPivotStyle="PivotStyleLight16"/>
  <colors>
    <mruColors>
      <color rgb="FFFF6699"/>
      <color rgb="FFC4D79B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Price_1\Desktop\2024%20&#1075;&#1086;&#1076;\&#1057;&#1052;&#1055;%202024\&#1072;&#1085;&#1072;&#1083;&#1080;&#1079;%20&#1057;&#1052;&#1055;%20%209%20&#1084;&#1077;&#1089;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cit_1\Desktop\2025%20&#1075;&#1086;&#1076;\&#1043;&#1077;&#1084;&#1086;&#1076;&#1080;&#1072;&#1083;&#1080;&#1079;\&#1056;&#1072;&#1089;&#1095;&#1077;&#1090;%20&#1087;&#1086;%20&#1087;&#1088;&#1086;&#1090;&#1086;&#1082;&#1086;&#1083;&#1072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СМП "/>
      <sheetName val="2024 год"/>
      <sheetName val=" СМП 6 инс."/>
      <sheetName val=" СМП 7 инс."/>
      <sheetName val=" СМП 8 мес."/>
      <sheetName val=" СМП 9 мес."/>
      <sheetName val="СМП 2024 (объемы Пр. 9-24)"/>
      <sheetName val="СМП 2024 (объемы Пр. 9-24) (2)"/>
      <sheetName val=" СМП  (12-24)"/>
      <sheetName val=" СМП  (12-24)для сайта "/>
      <sheetName val="СМП 2024 (12-24)объем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1">
          <cell r="D11">
            <v>4493150830</v>
          </cell>
          <cell r="E11">
            <v>4292510483</v>
          </cell>
          <cell r="F11">
            <v>38251980</v>
          </cell>
          <cell r="G11">
            <v>162388367</v>
          </cell>
        </row>
        <row r="12">
          <cell r="D12">
            <v>0</v>
          </cell>
        </row>
        <row r="13">
          <cell r="D13">
            <v>0</v>
          </cell>
        </row>
        <row r="14">
          <cell r="D14">
            <v>169084474</v>
          </cell>
          <cell r="E14">
            <v>165734989</v>
          </cell>
          <cell r="F14">
            <v>3349485</v>
          </cell>
        </row>
        <row r="15">
          <cell r="D15">
            <v>0</v>
          </cell>
          <cell r="E15">
            <v>0</v>
          </cell>
        </row>
        <row r="16">
          <cell r="D16">
            <v>0</v>
          </cell>
          <cell r="E16">
            <v>0</v>
          </cell>
        </row>
        <row r="17">
          <cell r="D17">
            <v>357466636</v>
          </cell>
          <cell r="E17">
            <v>352726279</v>
          </cell>
          <cell r="F17">
            <v>4740357</v>
          </cell>
        </row>
        <row r="18">
          <cell r="D18">
            <v>0</v>
          </cell>
          <cell r="E18">
            <v>0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2">
          <cell r="D22">
            <v>0</v>
          </cell>
          <cell r="E22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5">
          <cell r="D25">
            <v>0</v>
          </cell>
          <cell r="E25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8">
          <cell r="D28">
            <v>244705078</v>
          </cell>
          <cell r="E28">
            <v>240154834</v>
          </cell>
          <cell r="F28">
            <v>4550244</v>
          </cell>
        </row>
        <row r="29">
          <cell r="D29">
            <v>0</v>
          </cell>
          <cell r="E29">
            <v>0</v>
          </cell>
        </row>
        <row r="30">
          <cell r="D30">
            <v>0</v>
          </cell>
          <cell r="E30">
            <v>0</v>
          </cell>
        </row>
        <row r="31">
          <cell r="D31">
            <v>0</v>
          </cell>
          <cell r="E31">
            <v>0</v>
          </cell>
        </row>
        <row r="32">
          <cell r="D32">
            <v>168057421</v>
          </cell>
          <cell r="E32">
            <v>165023925</v>
          </cell>
          <cell r="F32">
            <v>3033496</v>
          </cell>
        </row>
        <row r="33">
          <cell r="D33">
            <v>26853194</v>
          </cell>
          <cell r="E33">
            <v>26719397</v>
          </cell>
          <cell r="F33">
            <v>133797</v>
          </cell>
        </row>
        <row r="34">
          <cell r="D34">
            <v>0</v>
          </cell>
          <cell r="E34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0</v>
          </cell>
        </row>
        <row r="38">
          <cell r="D38">
            <v>0</v>
          </cell>
          <cell r="E38">
            <v>0</v>
          </cell>
        </row>
        <row r="40">
          <cell r="D40">
            <v>244788532</v>
          </cell>
          <cell r="E40">
            <v>242639806</v>
          </cell>
          <cell r="F40">
            <v>2148726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3">
          <cell r="D43">
            <v>0</v>
          </cell>
          <cell r="E43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6">
          <cell r="D46">
            <v>0</v>
          </cell>
          <cell r="E46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49">
          <cell r="D49">
            <v>0</v>
          </cell>
          <cell r="E49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431314741</v>
          </cell>
          <cell r="E51">
            <v>424615251</v>
          </cell>
          <cell r="F51">
            <v>6699490</v>
          </cell>
        </row>
        <row r="52">
          <cell r="D52">
            <v>0</v>
          </cell>
          <cell r="E52">
            <v>0</v>
          </cell>
        </row>
        <row r="53">
          <cell r="D53">
            <v>0</v>
          </cell>
          <cell r="E53">
            <v>0</v>
          </cell>
        </row>
        <row r="54">
          <cell r="D54">
            <v>0</v>
          </cell>
          <cell r="E54">
            <v>0</v>
          </cell>
        </row>
        <row r="55">
          <cell r="D55">
            <v>0</v>
          </cell>
          <cell r="E55">
            <v>0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  <row r="58">
          <cell r="D58">
            <v>0</v>
          </cell>
          <cell r="E58">
            <v>0</v>
          </cell>
        </row>
        <row r="59">
          <cell r="D59">
            <v>0</v>
          </cell>
          <cell r="E59">
            <v>0</v>
          </cell>
        </row>
        <row r="60">
          <cell r="D60">
            <v>0</v>
          </cell>
          <cell r="E60">
            <v>0</v>
          </cell>
        </row>
        <row r="61">
          <cell r="D61">
            <v>0</v>
          </cell>
          <cell r="E61">
            <v>0</v>
          </cell>
        </row>
        <row r="62">
          <cell r="D62">
            <v>0</v>
          </cell>
          <cell r="E62">
            <v>0</v>
          </cell>
        </row>
        <row r="63">
          <cell r="D63">
            <v>0</v>
          </cell>
          <cell r="E63">
            <v>0</v>
          </cell>
        </row>
        <row r="64">
          <cell r="D64">
            <v>0</v>
          </cell>
          <cell r="E64">
            <v>0</v>
          </cell>
        </row>
        <row r="65">
          <cell r="D65">
            <v>0</v>
          </cell>
          <cell r="E65">
            <v>0</v>
          </cell>
        </row>
        <row r="66">
          <cell r="D66">
            <v>0</v>
          </cell>
          <cell r="E66">
            <v>0</v>
          </cell>
        </row>
        <row r="67">
          <cell r="D67">
            <v>0</v>
          </cell>
          <cell r="E67">
            <v>0</v>
          </cell>
        </row>
        <row r="68">
          <cell r="D68">
            <v>0</v>
          </cell>
          <cell r="E68">
            <v>0</v>
          </cell>
        </row>
        <row r="69">
          <cell r="D69">
            <v>0</v>
          </cell>
          <cell r="E69">
            <v>0</v>
          </cell>
        </row>
        <row r="70">
          <cell r="D70">
            <v>0</v>
          </cell>
          <cell r="E70">
            <v>0</v>
          </cell>
        </row>
        <row r="71">
          <cell r="D71">
            <v>0</v>
          </cell>
          <cell r="E71">
            <v>0</v>
          </cell>
        </row>
        <row r="72">
          <cell r="D72">
            <v>0</v>
          </cell>
          <cell r="E72">
            <v>0</v>
          </cell>
        </row>
        <row r="73">
          <cell r="D73">
            <v>0</v>
          </cell>
          <cell r="E73">
            <v>0</v>
          </cell>
        </row>
        <row r="74">
          <cell r="D74">
            <v>0</v>
          </cell>
          <cell r="E74">
            <v>0</v>
          </cell>
        </row>
        <row r="75">
          <cell r="D75">
            <v>0</v>
          </cell>
          <cell r="E75">
            <v>0</v>
          </cell>
        </row>
        <row r="76">
          <cell r="D76">
            <v>0</v>
          </cell>
          <cell r="E76">
            <v>0</v>
          </cell>
        </row>
        <row r="77">
          <cell r="D77">
            <v>0</v>
          </cell>
          <cell r="E77">
            <v>0</v>
          </cell>
        </row>
        <row r="78">
          <cell r="D78">
            <v>0</v>
          </cell>
          <cell r="E78">
            <v>0</v>
          </cell>
        </row>
        <row r="79">
          <cell r="D79">
            <v>0</v>
          </cell>
          <cell r="E79">
            <v>0</v>
          </cell>
        </row>
        <row r="80">
          <cell r="D80">
            <v>0</v>
          </cell>
          <cell r="E80">
            <v>0</v>
          </cell>
        </row>
        <row r="81">
          <cell r="D81">
            <v>0</v>
          </cell>
          <cell r="E81">
            <v>0</v>
          </cell>
        </row>
        <row r="82">
          <cell r="D82">
            <v>0</v>
          </cell>
          <cell r="E82">
            <v>0</v>
          </cell>
        </row>
        <row r="83">
          <cell r="D83">
            <v>0</v>
          </cell>
          <cell r="E83">
            <v>0</v>
          </cell>
        </row>
        <row r="84">
          <cell r="D84">
            <v>0</v>
          </cell>
          <cell r="E84">
            <v>0</v>
          </cell>
        </row>
        <row r="85">
          <cell r="D85">
            <v>0</v>
          </cell>
          <cell r="E85">
            <v>0</v>
          </cell>
        </row>
        <row r="86">
          <cell r="D86">
            <v>0</v>
          </cell>
          <cell r="E86">
            <v>0</v>
          </cell>
        </row>
        <row r="87">
          <cell r="D87">
            <v>0</v>
          </cell>
          <cell r="E87">
            <v>0</v>
          </cell>
        </row>
        <row r="88">
          <cell r="D88">
            <v>0</v>
          </cell>
          <cell r="E88">
            <v>0</v>
          </cell>
        </row>
        <row r="89">
          <cell r="D89">
            <v>2009285968</v>
          </cell>
          <cell r="E89">
            <v>1841266226</v>
          </cell>
          <cell r="F89">
            <v>5631375</v>
          </cell>
          <cell r="G89">
            <v>162388367</v>
          </cell>
        </row>
        <row r="90">
          <cell r="D90">
            <v>0</v>
          </cell>
          <cell r="E90">
            <v>0</v>
          </cell>
        </row>
        <row r="91">
          <cell r="D91">
            <v>0</v>
          </cell>
          <cell r="E91">
            <v>0</v>
          </cell>
        </row>
        <row r="92">
          <cell r="D92">
            <v>0</v>
          </cell>
          <cell r="E92">
            <v>0</v>
          </cell>
        </row>
        <row r="93">
          <cell r="D93">
            <v>0</v>
          </cell>
          <cell r="E93">
            <v>0</v>
          </cell>
        </row>
        <row r="94">
          <cell r="D94">
            <v>0</v>
          </cell>
          <cell r="E94">
            <v>0</v>
          </cell>
        </row>
        <row r="95">
          <cell r="D95">
            <v>0</v>
          </cell>
          <cell r="E95">
            <v>0</v>
          </cell>
        </row>
        <row r="96">
          <cell r="D96">
            <v>0</v>
          </cell>
          <cell r="E96">
            <v>0</v>
          </cell>
        </row>
        <row r="97">
          <cell r="D97">
            <v>0</v>
          </cell>
          <cell r="E97">
            <v>0</v>
          </cell>
        </row>
        <row r="98">
          <cell r="D98">
            <v>0</v>
          </cell>
          <cell r="E98">
            <v>0</v>
          </cell>
        </row>
        <row r="99">
          <cell r="D99">
            <v>0</v>
          </cell>
          <cell r="E99">
            <v>0</v>
          </cell>
        </row>
        <row r="100">
          <cell r="D100">
            <v>0</v>
          </cell>
          <cell r="E100">
            <v>0</v>
          </cell>
        </row>
        <row r="101">
          <cell r="D101">
            <v>0</v>
          </cell>
          <cell r="E101">
            <v>0</v>
          </cell>
        </row>
        <row r="102">
          <cell r="D102">
            <v>0</v>
          </cell>
          <cell r="E102">
            <v>0</v>
          </cell>
        </row>
        <row r="103">
          <cell r="D103">
            <v>0</v>
          </cell>
          <cell r="E103">
            <v>0</v>
          </cell>
        </row>
        <row r="104">
          <cell r="D104">
            <v>0</v>
          </cell>
          <cell r="E104">
            <v>0</v>
          </cell>
        </row>
        <row r="105">
          <cell r="D105">
            <v>0</v>
          </cell>
          <cell r="E105">
            <v>0</v>
          </cell>
        </row>
        <row r="106">
          <cell r="D106">
            <v>0</v>
          </cell>
          <cell r="E106">
            <v>0</v>
          </cell>
        </row>
        <row r="107">
          <cell r="D107">
            <v>113912667</v>
          </cell>
          <cell r="E107">
            <v>112648710</v>
          </cell>
          <cell r="F107">
            <v>1263957</v>
          </cell>
        </row>
        <row r="108">
          <cell r="D108">
            <v>0</v>
          </cell>
          <cell r="E108">
            <v>0</v>
          </cell>
        </row>
        <row r="109">
          <cell r="D109">
            <v>0</v>
          </cell>
          <cell r="E109">
            <v>0</v>
          </cell>
        </row>
        <row r="110">
          <cell r="D110">
            <v>0</v>
          </cell>
          <cell r="E110">
            <v>0</v>
          </cell>
        </row>
        <row r="111">
          <cell r="D111">
            <v>0</v>
          </cell>
          <cell r="E111">
            <v>0</v>
          </cell>
        </row>
        <row r="112">
          <cell r="D112">
            <v>0</v>
          </cell>
          <cell r="E112">
            <v>0</v>
          </cell>
        </row>
        <row r="113">
          <cell r="D113">
            <v>0</v>
          </cell>
          <cell r="E113">
            <v>0</v>
          </cell>
        </row>
        <row r="114">
          <cell r="D114">
            <v>0</v>
          </cell>
          <cell r="E114">
            <v>0</v>
          </cell>
        </row>
        <row r="115">
          <cell r="D115">
            <v>0</v>
          </cell>
          <cell r="E115">
            <v>0</v>
          </cell>
        </row>
        <row r="116">
          <cell r="D116">
            <v>0</v>
          </cell>
          <cell r="E116">
            <v>0</v>
          </cell>
        </row>
        <row r="117">
          <cell r="D117">
            <v>0</v>
          </cell>
          <cell r="E117">
            <v>0</v>
          </cell>
        </row>
        <row r="118">
          <cell r="D118">
            <v>0</v>
          </cell>
          <cell r="E118">
            <v>0</v>
          </cell>
        </row>
        <row r="119">
          <cell r="D119">
            <v>0</v>
          </cell>
          <cell r="E119">
            <v>0</v>
          </cell>
        </row>
        <row r="120">
          <cell r="D120">
            <v>0</v>
          </cell>
          <cell r="E120">
            <v>0</v>
          </cell>
        </row>
        <row r="121">
          <cell r="D121">
            <v>0</v>
          </cell>
          <cell r="E121">
            <v>0</v>
          </cell>
        </row>
        <row r="122">
          <cell r="D122">
            <v>0</v>
          </cell>
          <cell r="E122">
            <v>0</v>
          </cell>
        </row>
        <row r="123">
          <cell r="D123">
            <v>0</v>
          </cell>
          <cell r="E123">
            <v>0</v>
          </cell>
        </row>
        <row r="124">
          <cell r="D124">
            <v>0</v>
          </cell>
          <cell r="E124">
            <v>0</v>
          </cell>
        </row>
        <row r="125">
          <cell r="D125">
            <v>0</v>
          </cell>
          <cell r="E125">
            <v>0</v>
          </cell>
        </row>
        <row r="126">
          <cell r="D126">
            <v>0</v>
          </cell>
          <cell r="E126">
            <v>0</v>
          </cell>
        </row>
        <row r="127">
          <cell r="D127">
            <v>0</v>
          </cell>
          <cell r="E127">
            <v>0</v>
          </cell>
        </row>
        <row r="128">
          <cell r="D128">
            <v>0</v>
          </cell>
          <cell r="E128">
            <v>0</v>
          </cell>
        </row>
        <row r="129">
          <cell r="D129">
            <v>0</v>
          </cell>
          <cell r="E129">
            <v>0</v>
          </cell>
        </row>
        <row r="130">
          <cell r="D130">
            <v>0</v>
          </cell>
          <cell r="E130">
            <v>0</v>
          </cell>
        </row>
        <row r="131">
          <cell r="D131">
            <v>0</v>
          </cell>
          <cell r="E131">
            <v>0</v>
          </cell>
        </row>
        <row r="132">
          <cell r="D132">
            <v>0</v>
          </cell>
          <cell r="E132">
            <v>0</v>
          </cell>
        </row>
        <row r="133">
          <cell r="D133">
            <v>0</v>
          </cell>
          <cell r="E133">
            <v>0</v>
          </cell>
        </row>
        <row r="134">
          <cell r="D134">
            <v>0</v>
          </cell>
          <cell r="E134">
            <v>0</v>
          </cell>
        </row>
        <row r="135">
          <cell r="D135">
            <v>0</v>
          </cell>
          <cell r="E135">
            <v>0</v>
          </cell>
        </row>
        <row r="136">
          <cell r="D136">
            <v>0</v>
          </cell>
          <cell r="E136">
            <v>0</v>
          </cell>
        </row>
        <row r="137">
          <cell r="D137">
            <v>0</v>
          </cell>
          <cell r="E137">
            <v>0</v>
          </cell>
        </row>
        <row r="138">
          <cell r="D138">
            <v>0</v>
          </cell>
          <cell r="E138">
            <v>0</v>
          </cell>
        </row>
        <row r="139">
          <cell r="D139">
            <v>0</v>
          </cell>
          <cell r="E139">
            <v>0</v>
          </cell>
        </row>
        <row r="140">
          <cell r="D140">
            <v>0</v>
          </cell>
          <cell r="E140">
            <v>0</v>
          </cell>
        </row>
        <row r="141">
          <cell r="D141">
            <v>0</v>
          </cell>
          <cell r="E141">
            <v>0</v>
          </cell>
        </row>
        <row r="142">
          <cell r="D142">
            <v>0</v>
          </cell>
          <cell r="E142">
            <v>0</v>
          </cell>
        </row>
        <row r="143">
          <cell r="D143">
            <v>0</v>
          </cell>
          <cell r="E143">
            <v>0</v>
          </cell>
        </row>
        <row r="144">
          <cell r="D144">
            <v>0</v>
          </cell>
          <cell r="E144">
            <v>0</v>
          </cell>
        </row>
        <row r="145">
          <cell r="D145">
            <v>0</v>
          </cell>
          <cell r="E145">
            <v>0</v>
          </cell>
        </row>
        <row r="146">
          <cell r="D146">
            <v>0</v>
          </cell>
          <cell r="E146">
            <v>0</v>
          </cell>
        </row>
        <row r="147">
          <cell r="D147">
            <v>0</v>
          </cell>
          <cell r="E147">
            <v>0</v>
          </cell>
        </row>
        <row r="148">
          <cell r="D148">
            <v>0</v>
          </cell>
          <cell r="E148">
            <v>0</v>
          </cell>
        </row>
        <row r="149">
          <cell r="D149">
            <v>0</v>
          </cell>
          <cell r="E149">
            <v>0</v>
          </cell>
        </row>
      </sheetData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Объемы "/>
      <sheetName val="Финансы "/>
      <sheetName val="Финансы  (2)"/>
      <sheetName val="Объемы (пр.01-25)"/>
      <sheetName val="Финансы (пр.01-25)"/>
      <sheetName val="Объемы (пр.04-25)"/>
      <sheetName val="Финансы (пр.04-25) "/>
      <sheetName val="Объемы (04-01)"/>
      <sheetName val="Финансы (04-01)"/>
      <sheetName val="Финансы (04-01) (2)"/>
      <sheetName val="Объемы (пр.05-25)"/>
      <sheetName val="Финансы (пр.05-25)"/>
      <sheetName val="Объемы (05-04)"/>
      <sheetName val="Финансы (05-04)"/>
      <sheetName val="Финансы (05-04) (2)"/>
      <sheetName val="Финансы (05-04) (3)"/>
      <sheetName val="Объемы (пр.07-25)"/>
      <sheetName val="Объемы (07-05)"/>
      <sheetName val="Финансы (пр.07-25)"/>
      <sheetName val="Финансы (07-05)"/>
      <sheetName val="Объемы (пр.09-25)"/>
      <sheetName val="Объемы (09-07)"/>
      <sheetName val="Финансы (пр.09-25)"/>
      <sheetName val="Финансы (09-07)"/>
      <sheetName val="Объемы (пр.10-25)"/>
      <sheetName val="Объемы (10-9)"/>
      <sheetName val="Финансы (пр.10-25)"/>
      <sheetName val="Финансы (10-9)"/>
      <sheetName val="Объемы (пр.11-25)"/>
      <sheetName val="Объемы (11-10)"/>
      <sheetName val="Финансы (пр.11-25)"/>
      <sheetName val="Финансы (11-10)"/>
      <sheetName val="слайд"/>
      <sheetName val="Объемы (пр.12-25)"/>
      <sheetName val="Объемы (12-11)"/>
      <sheetName val="Финансы (пр.12-25)"/>
      <sheetName val="Финансы (12-11)"/>
      <sheetName val="Объемы (пр.13-25) "/>
      <sheetName val="Объемы (13-12)"/>
      <sheetName val="Финансы (пр.13-25)"/>
      <sheetName val="Финансы (13-12)"/>
      <sheetName val="Объемы (факт)"/>
      <sheetName val="Финансы (факт)"/>
      <sheetName val="Объемы (пр.1-26)"/>
      <sheetName val="Объемы (1-13)"/>
      <sheetName val="Финансы (пр.1-26)"/>
      <sheetName val="Финансы (1-13)"/>
      <sheetName val="Финансы (пр.1-26) (2)"/>
    </sheetNames>
    <sheetDataSet>
      <sheetData sheetId="0">
        <row r="8">
          <cell r="D8">
            <v>7163</v>
          </cell>
          <cell r="E8">
            <v>6782</v>
          </cell>
          <cell r="F8">
            <v>5907</v>
          </cell>
          <cell r="M8">
            <v>6782</v>
          </cell>
          <cell r="N8">
            <v>7163</v>
          </cell>
          <cell r="O8">
            <v>7291</v>
          </cell>
          <cell r="P8">
            <v>6720</v>
          </cell>
        </row>
        <row r="9">
          <cell r="D9">
            <v>7163</v>
          </cell>
          <cell r="E9">
            <v>6782</v>
          </cell>
          <cell r="H9">
            <v>41643</v>
          </cell>
          <cell r="I9">
            <v>309074</v>
          </cell>
          <cell r="J9">
            <v>7163</v>
          </cell>
          <cell r="K9">
            <v>7163</v>
          </cell>
          <cell r="L9">
            <v>5907</v>
          </cell>
          <cell r="M9">
            <v>6782</v>
          </cell>
        </row>
        <row r="10">
          <cell r="D10">
            <v>7163</v>
          </cell>
          <cell r="E10">
            <v>6782</v>
          </cell>
          <cell r="F10">
            <v>5907</v>
          </cell>
          <cell r="G10">
            <v>7163</v>
          </cell>
          <cell r="I10">
            <v>309074</v>
          </cell>
          <cell r="J10">
            <v>7163</v>
          </cell>
          <cell r="K10">
            <v>7163</v>
          </cell>
          <cell r="L10">
            <v>5907</v>
          </cell>
          <cell r="M10">
            <v>6782</v>
          </cell>
          <cell r="N10">
            <v>7163</v>
          </cell>
          <cell r="O10">
            <v>7291</v>
          </cell>
          <cell r="P10">
            <v>6720</v>
          </cell>
          <cell r="Q10">
            <v>5907</v>
          </cell>
        </row>
        <row r="11">
          <cell r="D11">
            <v>7163</v>
          </cell>
          <cell r="E11">
            <v>6782</v>
          </cell>
          <cell r="F11">
            <v>5907</v>
          </cell>
          <cell r="G11">
            <v>7163</v>
          </cell>
          <cell r="I11">
            <v>309074</v>
          </cell>
          <cell r="J11">
            <v>7163</v>
          </cell>
          <cell r="K11">
            <v>7163</v>
          </cell>
          <cell r="L11">
            <v>5907</v>
          </cell>
          <cell r="M11">
            <v>6782</v>
          </cell>
          <cell r="N11">
            <v>7163</v>
          </cell>
          <cell r="O11">
            <v>7291</v>
          </cell>
          <cell r="P11">
            <v>6720</v>
          </cell>
          <cell r="Q11">
            <v>5907</v>
          </cell>
        </row>
        <row r="12">
          <cell r="D12">
            <v>7163</v>
          </cell>
          <cell r="E12">
            <v>6782</v>
          </cell>
          <cell r="F12">
            <v>5907</v>
          </cell>
          <cell r="G12">
            <v>7163</v>
          </cell>
          <cell r="I12">
            <v>309074</v>
          </cell>
          <cell r="J12">
            <v>7163</v>
          </cell>
          <cell r="K12">
            <v>7163</v>
          </cell>
          <cell r="L12">
            <v>5907</v>
          </cell>
          <cell r="M12">
            <v>6782</v>
          </cell>
          <cell r="N12">
            <v>7163</v>
          </cell>
          <cell r="O12">
            <v>7291</v>
          </cell>
          <cell r="P12">
            <v>6720</v>
          </cell>
          <cell r="Q12">
            <v>5907</v>
          </cell>
        </row>
        <row r="13">
          <cell r="D13">
            <v>7163</v>
          </cell>
          <cell r="E13">
            <v>6782</v>
          </cell>
          <cell r="F13">
            <v>5907</v>
          </cell>
          <cell r="G13">
            <v>7163</v>
          </cell>
          <cell r="H13">
            <v>41643</v>
          </cell>
          <cell r="I13">
            <v>309074</v>
          </cell>
          <cell r="J13">
            <v>7163</v>
          </cell>
          <cell r="K13">
            <v>7163</v>
          </cell>
          <cell r="L13">
            <v>5907</v>
          </cell>
          <cell r="M13">
            <v>6782</v>
          </cell>
          <cell r="N13">
            <v>7163</v>
          </cell>
          <cell r="O13">
            <v>7291</v>
          </cell>
          <cell r="P13">
            <v>6720</v>
          </cell>
          <cell r="Q13">
            <v>5907</v>
          </cell>
        </row>
        <row r="14">
          <cell r="D14">
            <v>7163</v>
          </cell>
          <cell r="E14">
            <v>6782</v>
          </cell>
          <cell r="F14">
            <v>5907</v>
          </cell>
          <cell r="G14">
            <v>7163</v>
          </cell>
          <cell r="J14">
            <v>7163</v>
          </cell>
          <cell r="K14">
            <v>7163</v>
          </cell>
          <cell r="L14">
            <v>5907</v>
          </cell>
          <cell r="M14">
            <v>6782</v>
          </cell>
          <cell r="N14">
            <v>7163</v>
          </cell>
          <cell r="O14">
            <v>7291</v>
          </cell>
          <cell r="P14">
            <v>6720</v>
          </cell>
          <cell r="Q14">
            <v>5907</v>
          </cell>
        </row>
        <row r="15">
          <cell r="D15">
            <v>7163</v>
          </cell>
          <cell r="E15">
            <v>6782</v>
          </cell>
          <cell r="F15">
            <v>5907</v>
          </cell>
          <cell r="G15">
            <v>7163</v>
          </cell>
          <cell r="I15">
            <v>309074</v>
          </cell>
          <cell r="J15">
            <v>7163</v>
          </cell>
          <cell r="K15">
            <v>7163</v>
          </cell>
          <cell r="L15">
            <v>5907</v>
          </cell>
          <cell r="M15">
            <v>6782</v>
          </cell>
          <cell r="N15">
            <v>7163</v>
          </cell>
          <cell r="O15">
            <v>7291</v>
          </cell>
          <cell r="P15">
            <v>6720</v>
          </cell>
          <cell r="Q15">
            <v>5907</v>
          </cell>
        </row>
        <row r="16">
          <cell r="D16">
            <v>7163</v>
          </cell>
          <cell r="E16">
            <v>6782</v>
          </cell>
          <cell r="F16">
            <v>5907</v>
          </cell>
          <cell r="H16">
            <v>41643</v>
          </cell>
          <cell r="I16">
            <v>309074</v>
          </cell>
          <cell r="J16">
            <v>7163</v>
          </cell>
          <cell r="L16">
            <v>5907</v>
          </cell>
          <cell r="M16">
            <v>6782</v>
          </cell>
          <cell r="N16">
            <v>7163</v>
          </cell>
          <cell r="O16">
            <v>7291</v>
          </cell>
          <cell r="P16">
            <v>6720</v>
          </cell>
          <cell r="Q16">
            <v>5907</v>
          </cell>
        </row>
        <row r="17">
          <cell r="E17">
            <v>6782</v>
          </cell>
          <cell r="F17">
            <v>5907</v>
          </cell>
          <cell r="G17">
            <v>7163</v>
          </cell>
          <cell r="H17">
            <v>41643</v>
          </cell>
          <cell r="I17">
            <v>309074</v>
          </cell>
          <cell r="J17">
            <v>7163</v>
          </cell>
          <cell r="K17">
            <v>7163</v>
          </cell>
          <cell r="L17">
            <v>5907</v>
          </cell>
          <cell r="M17">
            <v>6782</v>
          </cell>
        </row>
        <row r="18">
          <cell r="D18">
            <v>7163</v>
          </cell>
          <cell r="E18">
            <v>6782</v>
          </cell>
          <cell r="F18">
            <v>5907</v>
          </cell>
          <cell r="G18">
            <v>7163</v>
          </cell>
          <cell r="H18">
            <v>41643</v>
          </cell>
          <cell r="I18">
            <v>309074</v>
          </cell>
          <cell r="J18">
            <v>7163</v>
          </cell>
          <cell r="K18">
            <v>7163</v>
          </cell>
          <cell r="L18">
            <v>5907</v>
          </cell>
          <cell r="M18">
            <v>6782</v>
          </cell>
          <cell r="P18">
            <v>6720</v>
          </cell>
          <cell r="Q18">
            <v>5907</v>
          </cell>
        </row>
        <row r="19">
          <cell r="F19">
            <v>5907</v>
          </cell>
          <cell r="G19">
            <v>7163</v>
          </cell>
          <cell r="H19">
            <v>41643</v>
          </cell>
          <cell r="I19">
            <v>309074</v>
          </cell>
          <cell r="J19">
            <v>7163</v>
          </cell>
          <cell r="K19">
            <v>7163</v>
          </cell>
          <cell r="L19">
            <v>5907</v>
          </cell>
          <cell r="P19">
            <v>6720</v>
          </cell>
          <cell r="Q19">
            <v>5907</v>
          </cell>
        </row>
        <row r="20">
          <cell r="D20">
            <v>7163</v>
          </cell>
          <cell r="E20">
            <v>6782</v>
          </cell>
          <cell r="F20">
            <v>5907</v>
          </cell>
          <cell r="G20">
            <v>7163</v>
          </cell>
          <cell r="I20">
            <v>309074</v>
          </cell>
          <cell r="J20">
            <v>7163</v>
          </cell>
          <cell r="K20">
            <v>7163</v>
          </cell>
          <cell r="L20">
            <v>5907</v>
          </cell>
          <cell r="M20">
            <v>6782</v>
          </cell>
          <cell r="N20">
            <v>7163</v>
          </cell>
          <cell r="O20">
            <v>7291</v>
          </cell>
          <cell r="P20">
            <v>6720</v>
          </cell>
          <cell r="Q20">
            <v>5907</v>
          </cell>
        </row>
      </sheetData>
      <sheetData sheetId="1">
        <row r="8">
          <cell r="H8">
            <v>300</v>
          </cell>
        </row>
      </sheetData>
      <sheetData sheetId="2" refreshError="1"/>
      <sheetData sheetId="3" refreshError="1"/>
      <sheetData sheetId="4">
        <row r="20">
          <cell r="I20">
            <v>6</v>
          </cell>
        </row>
      </sheetData>
      <sheetData sheetId="5" refreshError="1"/>
      <sheetData sheetId="6">
        <row r="9">
          <cell r="O9">
            <v>600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>
        <row r="8">
          <cell r="K8">
            <v>485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9">
          <cell r="G9">
            <v>50</v>
          </cell>
        </row>
      </sheetData>
      <sheetData sheetId="18" refreshError="1"/>
      <sheetData sheetId="19"/>
      <sheetData sheetId="20" refreshError="1"/>
      <sheetData sheetId="21">
        <row r="17">
          <cell r="O17">
            <v>108171</v>
          </cell>
        </row>
      </sheetData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>
        <row r="8">
          <cell r="H8">
            <v>315</v>
          </cell>
        </row>
        <row r="9">
          <cell r="I9">
            <v>0</v>
          </cell>
        </row>
        <row r="13">
          <cell r="I13">
            <v>0</v>
          </cell>
        </row>
        <row r="18">
          <cell r="E18">
            <v>0</v>
          </cell>
        </row>
      </sheetData>
      <sheetData sheetId="45" refreshError="1"/>
      <sheetData sheetId="46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4"/>
  <sheetViews>
    <sheetView tabSelected="1" zoomScale="98" zoomScaleNormal="98" workbookViewId="0">
      <pane xSplit="3" ySplit="14" topLeftCell="D143" activePane="bottomRight" state="frozen"/>
      <selection pane="topRight" activeCell="D1" sqref="D1"/>
      <selection pane="bottomLeft" activeCell="A14" sqref="A14"/>
      <selection pane="bottomRight" activeCell="O145" sqref="O145"/>
    </sheetView>
  </sheetViews>
  <sheetFormatPr defaultColWidth="9.140625" defaultRowHeight="12" x14ac:dyDescent="0.2"/>
  <cols>
    <col min="1" max="1" width="5.28515625" style="6" customWidth="1"/>
    <col min="2" max="2" width="9" style="6" customWidth="1"/>
    <col min="3" max="3" width="41.85546875" style="7" customWidth="1"/>
    <col min="4" max="4" width="14.140625" style="4" customWidth="1"/>
    <col min="5" max="5" width="11.140625" style="8" customWidth="1"/>
    <col min="6" max="6" width="13.85546875" style="8" customWidth="1"/>
    <col min="7" max="7" width="13.5703125" style="8" hidden="1" customWidth="1"/>
    <col min="8" max="8" width="11.85546875" style="8" customWidth="1"/>
    <col min="9" max="9" width="11.140625" style="8" customWidth="1"/>
    <col min="10" max="10" width="11.140625" style="4" customWidth="1"/>
    <col min="11" max="11" width="12.7109375" style="8" customWidth="1"/>
    <col min="12" max="12" width="16.85546875" style="33" customWidth="1"/>
    <col min="13" max="13" width="17.5703125" style="8" customWidth="1"/>
    <col min="14" max="16384" width="9.140625" style="8"/>
  </cols>
  <sheetData>
    <row r="1" spans="1:13" x14ac:dyDescent="0.2">
      <c r="K1" s="145"/>
      <c r="L1" s="8"/>
      <c r="M1" s="146" t="s">
        <v>433</v>
      </c>
    </row>
    <row r="2" spans="1:13" x14ac:dyDescent="0.2">
      <c r="A2" s="162"/>
      <c r="K2" s="145"/>
      <c r="L2" s="8"/>
      <c r="M2" s="146" t="s">
        <v>431</v>
      </c>
    </row>
    <row r="3" spans="1:13" x14ac:dyDescent="0.2">
      <c r="K3" s="145"/>
      <c r="L3" s="8"/>
      <c r="M3" s="146" t="s">
        <v>432</v>
      </c>
    </row>
    <row r="4" spans="1:13" x14ac:dyDescent="0.2">
      <c r="K4" s="145"/>
      <c r="L4" s="8"/>
      <c r="M4" s="194" t="s">
        <v>463</v>
      </c>
    </row>
    <row r="6" spans="1:13" x14ac:dyDescent="0.2">
      <c r="A6" s="231" t="s">
        <v>426</v>
      </c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</row>
    <row r="7" spans="1:13" x14ac:dyDescent="0.2">
      <c r="C7" s="9"/>
      <c r="M7" s="8" t="s">
        <v>281</v>
      </c>
    </row>
    <row r="8" spans="1:13" s="138" customFormat="1" ht="20.25" customHeight="1" x14ac:dyDescent="0.2">
      <c r="A8" s="232" t="s">
        <v>44</v>
      </c>
      <c r="B8" s="232" t="s">
        <v>338</v>
      </c>
      <c r="C8" s="233" t="s">
        <v>45</v>
      </c>
      <c r="D8" s="234" t="s">
        <v>267</v>
      </c>
      <c r="E8" s="234"/>
      <c r="F8" s="234"/>
      <c r="G8" s="234"/>
      <c r="H8" s="234"/>
      <c r="I8" s="234"/>
      <c r="J8" s="234"/>
      <c r="K8" s="234"/>
      <c r="L8" s="241" t="s">
        <v>307</v>
      </c>
      <c r="M8" s="235" t="s">
        <v>461</v>
      </c>
    </row>
    <row r="9" spans="1:13" s="139" customFormat="1" ht="15" customHeight="1" x14ac:dyDescent="0.2">
      <c r="A9" s="232"/>
      <c r="B9" s="232"/>
      <c r="C9" s="233"/>
      <c r="D9" s="234" t="s">
        <v>268</v>
      </c>
      <c r="E9" s="234" t="s">
        <v>269</v>
      </c>
      <c r="F9" s="224" t="s">
        <v>270</v>
      </c>
      <c r="G9" s="225"/>
      <c r="H9" s="234" t="s">
        <v>275</v>
      </c>
      <c r="I9" s="234" t="s">
        <v>276</v>
      </c>
      <c r="J9" s="238" t="s">
        <v>291</v>
      </c>
      <c r="K9" s="234" t="s">
        <v>305</v>
      </c>
      <c r="L9" s="242"/>
      <c r="M9" s="236"/>
    </row>
    <row r="10" spans="1:13" s="139" customFormat="1" ht="14.25" customHeight="1" x14ac:dyDescent="0.2">
      <c r="A10" s="232"/>
      <c r="B10" s="232"/>
      <c r="C10" s="233"/>
      <c r="D10" s="234"/>
      <c r="E10" s="234"/>
      <c r="F10" s="226"/>
      <c r="G10" s="227"/>
      <c r="H10" s="234"/>
      <c r="I10" s="234"/>
      <c r="J10" s="239"/>
      <c r="K10" s="234"/>
      <c r="L10" s="242"/>
      <c r="M10" s="236"/>
    </row>
    <row r="11" spans="1:13" s="139" customFormat="1" ht="44.25" customHeight="1" x14ac:dyDescent="0.2">
      <c r="A11" s="232"/>
      <c r="B11" s="232"/>
      <c r="C11" s="233"/>
      <c r="D11" s="234"/>
      <c r="E11" s="234"/>
      <c r="F11" s="228"/>
      <c r="G11" s="229"/>
      <c r="H11" s="234"/>
      <c r="I11" s="234"/>
      <c r="J11" s="240"/>
      <c r="K11" s="234"/>
      <c r="L11" s="243"/>
      <c r="M11" s="237"/>
    </row>
    <row r="12" spans="1:13" s="2" customFormat="1" x14ac:dyDescent="0.2">
      <c r="A12" s="230" t="s">
        <v>228</v>
      </c>
      <c r="B12" s="230"/>
      <c r="C12" s="230"/>
      <c r="D12" s="30">
        <f>D14+D13</f>
        <v>38705663838.000008</v>
      </c>
      <c r="E12" s="30">
        <f t="shared" ref="E12:M12" si="0">E14+E13</f>
        <v>8734819338</v>
      </c>
      <c r="F12" s="30">
        <f t="shared" si="0"/>
        <v>32493646590.479984</v>
      </c>
      <c r="G12" s="30">
        <f t="shared" si="0"/>
        <v>0</v>
      </c>
      <c r="H12" s="30">
        <f t="shared" si="0"/>
        <v>5335165448</v>
      </c>
      <c r="I12" s="30">
        <f t="shared" si="0"/>
        <v>1591324881</v>
      </c>
      <c r="J12" s="30">
        <f t="shared" si="0"/>
        <v>2156720837</v>
      </c>
      <c r="K12" s="30">
        <f t="shared" si="0"/>
        <v>89017340932.480011</v>
      </c>
      <c r="L12" s="30">
        <f t="shared" si="0"/>
        <v>5858315196.3999987</v>
      </c>
      <c r="M12" s="30">
        <f t="shared" si="0"/>
        <v>94875656128.879974</v>
      </c>
    </row>
    <row r="13" spans="1:13" s="3" customFormat="1" ht="11.25" customHeight="1" x14ac:dyDescent="0.2">
      <c r="A13" s="5"/>
      <c r="B13" s="5"/>
      <c r="C13" s="11" t="s">
        <v>54</v>
      </c>
      <c r="D13" s="29">
        <f>'Свод 2025 БП'!D9</f>
        <v>1688122831</v>
      </c>
      <c r="E13" s="29">
        <f>'Свод 2025 БП'!E9</f>
        <v>226512454</v>
      </c>
      <c r="F13" s="29">
        <f>'Свод 2025 БП'!F9</f>
        <v>241475766</v>
      </c>
      <c r="G13" s="31"/>
      <c r="H13" s="29">
        <f>'Свод 2025 БП'!O9</f>
        <v>112117505</v>
      </c>
      <c r="I13" s="29">
        <f>'Свод 2025 БП'!P9</f>
        <v>0</v>
      </c>
      <c r="J13" s="29">
        <f>'Свод 2025 БП'!Q9</f>
        <v>1494847</v>
      </c>
      <c r="K13" s="29">
        <f>D13+E13+F13+H13+I13+J13</f>
        <v>2269723403</v>
      </c>
      <c r="L13" s="136"/>
      <c r="M13" s="137">
        <f>K13+L13</f>
        <v>2269723403</v>
      </c>
    </row>
    <row r="14" spans="1:13" s="2" customFormat="1" x14ac:dyDescent="0.2">
      <c r="A14" s="230" t="s">
        <v>227</v>
      </c>
      <c r="B14" s="230"/>
      <c r="C14" s="230"/>
      <c r="D14" s="30">
        <f t="shared" ref="D14:M14" si="1">SUM(D15:D154)-D95</f>
        <v>37017541007.000008</v>
      </c>
      <c r="E14" s="30">
        <f t="shared" si="1"/>
        <v>8508306884</v>
      </c>
      <c r="F14" s="30">
        <f t="shared" si="1"/>
        <v>32252170824.479984</v>
      </c>
      <c r="G14" s="30">
        <f t="shared" si="1"/>
        <v>0</v>
      </c>
      <c r="H14" s="30">
        <f t="shared" si="1"/>
        <v>5223047943</v>
      </c>
      <c r="I14" s="30">
        <f t="shared" si="1"/>
        <v>1591324881</v>
      </c>
      <c r="J14" s="30">
        <f t="shared" si="1"/>
        <v>2155225990</v>
      </c>
      <c r="K14" s="30">
        <f t="shared" si="1"/>
        <v>86747617529.480011</v>
      </c>
      <c r="L14" s="30">
        <f t="shared" si="1"/>
        <v>5858315196.3999987</v>
      </c>
      <c r="M14" s="30">
        <f t="shared" si="1"/>
        <v>92605932725.879974</v>
      </c>
    </row>
    <row r="15" spans="1:13" s="1" customFormat="1" ht="12" customHeight="1" x14ac:dyDescent="0.2">
      <c r="A15" s="20">
        <v>1</v>
      </c>
      <c r="B15" s="12" t="s">
        <v>57</v>
      </c>
      <c r="C15" s="10" t="s">
        <v>42</v>
      </c>
      <c r="D15" s="29">
        <f>'Свод 2025 БП'!D11</f>
        <v>72569562.849999994</v>
      </c>
      <c r="E15" s="29">
        <f>'Свод 2025 БП'!E11</f>
        <v>13345869</v>
      </c>
      <c r="F15" s="29">
        <f>'Свод 2025 БП'!F11</f>
        <v>169150613.51000002</v>
      </c>
      <c r="G15" s="29"/>
      <c r="H15" s="29">
        <f>'Свод 2025 БП'!O11</f>
        <v>0</v>
      </c>
      <c r="I15" s="29">
        <f>'Свод 2025 БП'!P11</f>
        <v>0</v>
      </c>
      <c r="J15" s="29">
        <f>'Свод 2025 БП'!Q11</f>
        <v>0</v>
      </c>
      <c r="K15" s="29">
        <f t="shared" ref="K15:K42" si="2">D15+E15+F15+H15+I15+J15</f>
        <v>255066045.36000001</v>
      </c>
      <c r="L15" s="137">
        <v>15080105.860000003</v>
      </c>
      <c r="M15" s="137">
        <f t="shared" ref="M15:M46" si="3">K15+L15</f>
        <v>270146151.22000003</v>
      </c>
    </row>
    <row r="16" spans="1:13" s="1" customFormat="1" x14ac:dyDescent="0.2">
      <c r="A16" s="20">
        <v>2</v>
      </c>
      <c r="B16" s="13" t="s">
        <v>58</v>
      </c>
      <c r="C16" s="10" t="s">
        <v>213</v>
      </c>
      <c r="D16" s="29">
        <f>'Свод 2025 БП'!D12</f>
        <v>58335252.43</v>
      </c>
      <c r="E16" s="29">
        <f>'Свод 2025 БП'!E12</f>
        <v>14266580</v>
      </c>
      <c r="F16" s="29">
        <f>'Свод 2025 БП'!F12</f>
        <v>167547441.98000002</v>
      </c>
      <c r="G16" s="29"/>
      <c r="H16" s="29">
        <f>'Свод 2025 БП'!O12</f>
        <v>0</v>
      </c>
      <c r="I16" s="29">
        <f>'Свод 2025 БП'!P12</f>
        <v>0</v>
      </c>
      <c r="J16" s="29">
        <f>'Свод 2025 БП'!Q12</f>
        <v>0</v>
      </c>
      <c r="K16" s="29">
        <f t="shared" si="2"/>
        <v>240149274.41000003</v>
      </c>
      <c r="L16" s="137">
        <v>19070250.829999987</v>
      </c>
      <c r="M16" s="137">
        <f t="shared" si="3"/>
        <v>259219525.24000001</v>
      </c>
    </row>
    <row r="17" spans="1:13" s="1" customFormat="1" x14ac:dyDescent="0.2">
      <c r="A17" s="20">
        <v>3</v>
      </c>
      <c r="B17" s="21" t="s">
        <v>59</v>
      </c>
      <c r="C17" s="10" t="s">
        <v>5</v>
      </c>
      <c r="D17" s="29">
        <f>'Свод 2025 БП'!D13</f>
        <v>331764915.16000003</v>
      </c>
      <c r="E17" s="29">
        <f>'Свод 2025 БП'!E13</f>
        <v>42213715</v>
      </c>
      <c r="F17" s="29">
        <f>'Свод 2025 БП'!F13</f>
        <v>447520958.75000006</v>
      </c>
      <c r="G17" s="29"/>
      <c r="H17" s="29">
        <f>'Свод 2025 БП'!O13</f>
        <v>190004734</v>
      </c>
      <c r="I17" s="29">
        <f>'Свод 2025 БП'!P13</f>
        <v>0</v>
      </c>
      <c r="J17" s="29">
        <f>'Свод 2025 БП'!Q13</f>
        <v>14084613.029999997</v>
      </c>
      <c r="K17" s="29">
        <f t="shared" si="2"/>
        <v>1025588935.9400001</v>
      </c>
      <c r="L17" s="137">
        <v>43796365.709999993</v>
      </c>
      <c r="M17" s="137">
        <f t="shared" si="3"/>
        <v>1069385301.6500001</v>
      </c>
    </row>
    <row r="18" spans="1:13" s="1" customFormat="1" ht="14.25" customHeight="1" x14ac:dyDescent="0.2">
      <c r="A18" s="20">
        <v>4</v>
      </c>
      <c r="B18" s="12" t="s">
        <v>60</v>
      </c>
      <c r="C18" s="10" t="s">
        <v>214</v>
      </c>
      <c r="D18" s="29">
        <f>'Свод 2025 БП'!D14</f>
        <v>59237949.460000001</v>
      </c>
      <c r="E18" s="29">
        <f>'Свод 2025 БП'!E14</f>
        <v>13101909</v>
      </c>
      <c r="F18" s="29">
        <f>'Свод 2025 БП'!F14</f>
        <v>182713273.74000001</v>
      </c>
      <c r="G18" s="29"/>
      <c r="H18" s="29">
        <f>'Свод 2025 БП'!O14</f>
        <v>0</v>
      </c>
      <c r="I18" s="29">
        <f>'Свод 2025 БП'!P14</f>
        <v>0</v>
      </c>
      <c r="J18" s="29">
        <f>'Свод 2025 БП'!Q14</f>
        <v>0</v>
      </c>
      <c r="K18" s="29">
        <f t="shared" si="2"/>
        <v>255053132.20000002</v>
      </c>
      <c r="L18" s="137">
        <v>15457785.229999989</v>
      </c>
      <c r="M18" s="137">
        <f t="shared" si="3"/>
        <v>270510917.43000001</v>
      </c>
    </row>
    <row r="19" spans="1:13" s="1" customFormat="1" x14ac:dyDescent="0.2">
      <c r="A19" s="20">
        <v>5</v>
      </c>
      <c r="B19" s="12" t="s">
        <v>61</v>
      </c>
      <c r="C19" s="10" t="s">
        <v>8</v>
      </c>
      <c r="D19" s="29">
        <f>'Свод 2025 БП'!D15</f>
        <v>72648320.210000008</v>
      </c>
      <c r="E19" s="29">
        <f>'Свод 2025 БП'!E15</f>
        <v>16547849</v>
      </c>
      <c r="F19" s="29">
        <f>'Свод 2025 БП'!F15</f>
        <v>187248023.46000001</v>
      </c>
      <c r="G19" s="29"/>
      <c r="H19" s="29">
        <f>'Свод 2025 БП'!O15</f>
        <v>0</v>
      </c>
      <c r="I19" s="29">
        <f>'Свод 2025 БП'!P15</f>
        <v>0</v>
      </c>
      <c r="J19" s="29">
        <f>'Свод 2025 БП'!Q15</f>
        <v>0</v>
      </c>
      <c r="K19" s="29">
        <f t="shared" si="2"/>
        <v>276444192.67000002</v>
      </c>
      <c r="L19" s="137">
        <v>15645945.909999993</v>
      </c>
      <c r="M19" s="137">
        <f t="shared" si="3"/>
        <v>292090138.57999998</v>
      </c>
    </row>
    <row r="20" spans="1:13" s="1" customFormat="1" x14ac:dyDescent="0.2">
      <c r="A20" s="20">
        <v>6</v>
      </c>
      <c r="B20" s="21" t="s">
        <v>62</v>
      </c>
      <c r="C20" s="10" t="s">
        <v>63</v>
      </c>
      <c r="D20" s="29">
        <f>'Свод 2025 БП'!D16</f>
        <v>930144839.42999995</v>
      </c>
      <c r="E20" s="29">
        <f>'Свод 2025 БП'!E16</f>
        <v>114214686</v>
      </c>
      <c r="F20" s="29">
        <f>'Свод 2025 БП'!F16</f>
        <v>1024647113.8</v>
      </c>
      <c r="G20" s="29"/>
      <c r="H20" s="29">
        <f>'Свод 2025 БП'!O16</f>
        <v>410931554</v>
      </c>
      <c r="I20" s="29">
        <f>'Свод 2025 БП'!P16</f>
        <v>829044</v>
      </c>
      <c r="J20" s="29">
        <f>'Свод 2025 БП'!Q16</f>
        <v>40760079</v>
      </c>
      <c r="K20" s="29">
        <f t="shared" si="2"/>
        <v>2521527316.23</v>
      </c>
      <c r="L20" s="137">
        <v>77127911.269999996</v>
      </c>
      <c r="M20" s="137">
        <f t="shared" si="3"/>
        <v>2598655227.5</v>
      </c>
    </row>
    <row r="21" spans="1:13" s="1" customFormat="1" x14ac:dyDescent="0.2">
      <c r="A21" s="20">
        <v>7</v>
      </c>
      <c r="B21" s="12" t="s">
        <v>64</v>
      </c>
      <c r="C21" s="10" t="s">
        <v>215</v>
      </c>
      <c r="D21" s="29">
        <f>'Свод 2025 БП'!D17</f>
        <v>271509453.32999998</v>
      </c>
      <c r="E21" s="29">
        <f>'Свод 2025 БП'!E17</f>
        <v>40340181</v>
      </c>
      <c r="F21" s="29">
        <f>'Свод 2025 БП'!F17</f>
        <v>425846700.22000003</v>
      </c>
      <c r="G21" s="29"/>
      <c r="H21" s="29">
        <f>'Свод 2025 БП'!O17</f>
        <v>0</v>
      </c>
      <c r="I21" s="29">
        <f>'Свод 2025 БП'!P17</f>
        <v>0</v>
      </c>
      <c r="J21" s="29">
        <f>'Свод 2025 БП'!Q17</f>
        <v>21084083.689999998</v>
      </c>
      <c r="K21" s="29">
        <f t="shared" si="2"/>
        <v>758780418.24000001</v>
      </c>
      <c r="L21" s="137">
        <v>24119028.529999997</v>
      </c>
      <c r="M21" s="137">
        <f t="shared" si="3"/>
        <v>782899446.76999998</v>
      </c>
    </row>
    <row r="22" spans="1:13" s="1" customFormat="1" x14ac:dyDescent="0.2">
      <c r="A22" s="20">
        <v>8</v>
      </c>
      <c r="B22" s="21" t="s">
        <v>65</v>
      </c>
      <c r="C22" s="10" t="s">
        <v>17</v>
      </c>
      <c r="D22" s="29">
        <f>'Свод 2025 БП'!D18</f>
        <v>55887337.380000003</v>
      </c>
      <c r="E22" s="29">
        <f>'Свод 2025 БП'!E18</f>
        <v>17868033</v>
      </c>
      <c r="F22" s="29">
        <f>'Свод 2025 БП'!F18</f>
        <v>184214796.75999999</v>
      </c>
      <c r="G22" s="29"/>
      <c r="H22" s="29">
        <f>'Свод 2025 БП'!O18</f>
        <v>0</v>
      </c>
      <c r="I22" s="29">
        <f>'Свод 2025 БП'!P18</f>
        <v>0</v>
      </c>
      <c r="J22" s="29">
        <f>'Свод 2025 БП'!Q18</f>
        <v>0</v>
      </c>
      <c r="K22" s="29">
        <f t="shared" si="2"/>
        <v>257970167.13999999</v>
      </c>
      <c r="L22" s="137">
        <v>15907959.780000001</v>
      </c>
      <c r="M22" s="137">
        <f t="shared" si="3"/>
        <v>273878126.91999996</v>
      </c>
    </row>
    <row r="23" spans="1:13" s="1" customFormat="1" x14ac:dyDescent="0.2">
      <c r="A23" s="20">
        <v>9</v>
      </c>
      <c r="B23" s="21" t="s">
        <v>66</v>
      </c>
      <c r="C23" s="10" t="s">
        <v>6</v>
      </c>
      <c r="D23" s="29">
        <f>'Свод 2025 БП'!D19</f>
        <v>83413444.260000005</v>
      </c>
      <c r="E23" s="29">
        <f>'Свод 2025 БП'!E19</f>
        <v>14956923</v>
      </c>
      <c r="F23" s="29">
        <f>'Свод 2025 БП'!F19</f>
        <v>204993578.11000001</v>
      </c>
      <c r="G23" s="29"/>
      <c r="H23" s="29">
        <f>'Свод 2025 БП'!O19</f>
        <v>0</v>
      </c>
      <c r="I23" s="29">
        <f>'Свод 2025 БП'!P19</f>
        <v>0</v>
      </c>
      <c r="J23" s="29">
        <f>'Свод 2025 БП'!Q19</f>
        <v>0</v>
      </c>
      <c r="K23" s="29">
        <f t="shared" si="2"/>
        <v>303363945.37</v>
      </c>
      <c r="L23" s="137">
        <v>18362796.080000002</v>
      </c>
      <c r="M23" s="137">
        <f t="shared" si="3"/>
        <v>321726741.44999999</v>
      </c>
    </row>
    <row r="24" spans="1:13" s="1" customFormat="1" x14ac:dyDescent="0.2">
      <c r="A24" s="20">
        <v>10</v>
      </c>
      <c r="B24" s="21" t="s">
        <v>67</v>
      </c>
      <c r="C24" s="10" t="s">
        <v>18</v>
      </c>
      <c r="D24" s="29">
        <f>'Свод 2025 БП'!D20</f>
        <v>67545658.620000005</v>
      </c>
      <c r="E24" s="29">
        <f>'Свод 2025 БП'!E20</f>
        <v>19368793</v>
      </c>
      <c r="F24" s="29">
        <f>'Свод 2025 БП'!F20</f>
        <v>224558517.54000002</v>
      </c>
      <c r="G24" s="29"/>
      <c r="H24" s="29">
        <f>'Свод 2025 БП'!O20</f>
        <v>0</v>
      </c>
      <c r="I24" s="29">
        <f>'Свод 2025 БП'!P20</f>
        <v>0</v>
      </c>
      <c r="J24" s="29">
        <f>'Свод 2025 БП'!Q20</f>
        <v>0</v>
      </c>
      <c r="K24" s="29">
        <f t="shared" si="2"/>
        <v>311472969.16000003</v>
      </c>
      <c r="L24" s="137">
        <v>30554250.880000003</v>
      </c>
      <c r="M24" s="137">
        <f t="shared" si="3"/>
        <v>342027220.04000002</v>
      </c>
    </row>
    <row r="25" spans="1:13" s="1" customFormat="1" x14ac:dyDescent="0.2">
      <c r="A25" s="20">
        <v>11</v>
      </c>
      <c r="B25" s="21" t="s">
        <v>68</v>
      </c>
      <c r="C25" s="10" t="s">
        <v>7</v>
      </c>
      <c r="D25" s="29">
        <f>'Свод 2025 БП'!D21</f>
        <v>74910133.210000008</v>
      </c>
      <c r="E25" s="29">
        <f>'Свод 2025 БП'!E21</f>
        <v>14563696</v>
      </c>
      <c r="F25" s="29">
        <f>'Свод 2025 БП'!F21</f>
        <v>177120423.29000002</v>
      </c>
      <c r="G25" s="29"/>
      <c r="H25" s="29">
        <f>'Свод 2025 БП'!O21</f>
        <v>0</v>
      </c>
      <c r="I25" s="29">
        <f>'Свод 2025 БП'!P21</f>
        <v>0</v>
      </c>
      <c r="J25" s="29">
        <f>'Свод 2025 БП'!Q21</f>
        <v>0</v>
      </c>
      <c r="K25" s="29">
        <f t="shared" si="2"/>
        <v>266594252.50000003</v>
      </c>
      <c r="L25" s="137">
        <v>15796349.5</v>
      </c>
      <c r="M25" s="137">
        <f t="shared" si="3"/>
        <v>282390602</v>
      </c>
    </row>
    <row r="26" spans="1:13" s="1" customFormat="1" x14ac:dyDescent="0.2">
      <c r="A26" s="20">
        <v>12</v>
      </c>
      <c r="B26" s="21" t="s">
        <v>69</v>
      </c>
      <c r="C26" s="10" t="s">
        <v>19</v>
      </c>
      <c r="D26" s="29">
        <f>'Свод 2025 БП'!D22</f>
        <v>174058043.84999999</v>
      </c>
      <c r="E26" s="29">
        <f>'Свод 2025 БП'!E22</f>
        <v>32353627</v>
      </c>
      <c r="F26" s="29">
        <f>'Свод 2025 БП'!F22</f>
        <v>331907645.51999998</v>
      </c>
      <c r="G26" s="29"/>
      <c r="H26" s="29">
        <f>'Свод 2025 БП'!O22</f>
        <v>0</v>
      </c>
      <c r="I26" s="29">
        <f>'Свод 2025 БП'!P22</f>
        <v>0</v>
      </c>
      <c r="J26" s="29">
        <f>'Свод 2025 БП'!Q22</f>
        <v>0</v>
      </c>
      <c r="K26" s="29">
        <f t="shared" si="2"/>
        <v>538319316.37</v>
      </c>
      <c r="L26" s="137">
        <v>21557315.27</v>
      </c>
      <c r="M26" s="137">
        <f t="shared" si="3"/>
        <v>559876631.63999999</v>
      </c>
    </row>
    <row r="27" spans="1:13" s="1" customFormat="1" x14ac:dyDescent="0.2">
      <c r="A27" s="20">
        <v>13</v>
      </c>
      <c r="B27" s="21" t="s">
        <v>234</v>
      </c>
      <c r="C27" s="10" t="s">
        <v>235</v>
      </c>
      <c r="D27" s="29">
        <f>'Свод 2025 БП'!D23</f>
        <v>0</v>
      </c>
      <c r="E27" s="29">
        <f>'Свод 2025 БП'!E23</f>
        <v>0</v>
      </c>
      <c r="F27" s="29">
        <f>'Свод 2025 БП'!F23</f>
        <v>7109222</v>
      </c>
      <c r="G27" s="29"/>
      <c r="H27" s="29">
        <f>'Свод 2025 БП'!O23</f>
        <v>0</v>
      </c>
      <c r="I27" s="29">
        <f>'Свод 2025 БП'!P23</f>
        <v>0</v>
      </c>
      <c r="J27" s="29">
        <f>'Свод 2025 БП'!Q23</f>
        <v>0</v>
      </c>
      <c r="K27" s="29">
        <f t="shared" si="2"/>
        <v>7109222</v>
      </c>
      <c r="L27" s="137">
        <v>0</v>
      </c>
      <c r="M27" s="137">
        <f t="shared" si="3"/>
        <v>7109222</v>
      </c>
    </row>
    <row r="28" spans="1:13" s="1" customFormat="1" x14ac:dyDescent="0.2">
      <c r="A28" s="20">
        <v>14</v>
      </c>
      <c r="B28" s="21" t="s">
        <v>70</v>
      </c>
      <c r="C28" s="10" t="s">
        <v>22</v>
      </c>
      <c r="D28" s="29">
        <f>'Свод 2025 БП'!D24</f>
        <v>78226383.469999999</v>
      </c>
      <c r="E28" s="29">
        <f>'Свод 2025 БП'!E24</f>
        <v>20182514</v>
      </c>
      <c r="F28" s="29">
        <f>'Свод 2025 БП'!F24</f>
        <v>218937436.58000001</v>
      </c>
      <c r="G28" s="29"/>
      <c r="H28" s="29">
        <f>'Свод 2025 БП'!O24</f>
        <v>0</v>
      </c>
      <c r="I28" s="29">
        <f>'Свод 2025 БП'!P24</f>
        <v>0</v>
      </c>
      <c r="J28" s="29">
        <f>'Свод 2025 БП'!Q24</f>
        <v>0</v>
      </c>
      <c r="K28" s="29">
        <f t="shared" si="2"/>
        <v>317346334.05000001</v>
      </c>
      <c r="L28" s="137">
        <v>17529575.460000005</v>
      </c>
      <c r="M28" s="137">
        <f t="shared" si="3"/>
        <v>334875909.50999999</v>
      </c>
    </row>
    <row r="29" spans="1:13" s="1" customFormat="1" x14ac:dyDescent="0.2">
      <c r="A29" s="20">
        <v>15</v>
      </c>
      <c r="B29" s="21" t="s">
        <v>71</v>
      </c>
      <c r="C29" s="10" t="s">
        <v>10</v>
      </c>
      <c r="D29" s="29">
        <f>'Свод 2025 БП'!D25</f>
        <v>107764800.18000001</v>
      </c>
      <c r="E29" s="29">
        <f>'Свод 2025 БП'!E25</f>
        <v>29964655</v>
      </c>
      <c r="F29" s="29">
        <f>'Свод 2025 БП'!F25</f>
        <v>325050750.67000008</v>
      </c>
      <c r="G29" s="29"/>
      <c r="H29" s="29">
        <f>'Свод 2025 БП'!O25</f>
        <v>0</v>
      </c>
      <c r="I29" s="29">
        <f>'Свод 2025 БП'!P25</f>
        <v>0</v>
      </c>
      <c r="J29" s="29">
        <f>'Свод 2025 БП'!Q25</f>
        <v>0</v>
      </c>
      <c r="K29" s="29">
        <f t="shared" si="2"/>
        <v>462780205.85000008</v>
      </c>
      <c r="L29" s="137">
        <v>30737491.199999996</v>
      </c>
      <c r="M29" s="137">
        <f t="shared" si="3"/>
        <v>493517697.05000007</v>
      </c>
    </row>
    <row r="30" spans="1:13" s="1" customFormat="1" x14ac:dyDescent="0.2">
      <c r="A30" s="20">
        <v>16</v>
      </c>
      <c r="B30" s="21" t="s">
        <v>72</v>
      </c>
      <c r="C30" s="10" t="s">
        <v>348</v>
      </c>
      <c r="D30" s="29">
        <f>'Свод 2025 БП'!D26</f>
        <v>179443670.44999999</v>
      </c>
      <c r="E30" s="29">
        <f>'Свод 2025 БП'!E26</f>
        <v>41033313</v>
      </c>
      <c r="F30" s="29">
        <f>'Свод 2025 БП'!F26</f>
        <v>402132093.64999998</v>
      </c>
      <c r="G30" s="29"/>
      <c r="H30" s="29">
        <f>'Свод 2025 БП'!O26</f>
        <v>0</v>
      </c>
      <c r="I30" s="29">
        <f>'Свод 2025 БП'!P26</f>
        <v>0</v>
      </c>
      <c r="J30" s="29">
        <f>'Свод 2025 БП'!Q26</f>
        <v>0</v>
      </c>
      <c r="K30" s="29">
        <f t="shared" si="2"/>
        <v>622609077.0999999</v>
      </c>
      <c r="L30" s="137">
        <v>31157004.079999998</v>
      </c>
      <c r="M30" s="137">
        <f t="shared" si="3"/>
        <v>653766081.17999995</v>
      </c>
    </row>
    <row r="31" spans="1:13" s="1" customFormat="1" x14ac:dyDescent="0.2">
      <c r="A31" s="20">
        <v>17</v>
      </c>
      <c r="B31" s="21" t="s">
        <v>73</v>
      </c>
      <c r="C31" s="10" t="s">
        <v>9</v>
      </c>
      <c r="D31" s="29">
        <f>'Свод 2025 БП'!D27</f>
        <v>886178019.24999988</v>
      </c>
      <c r="E31" s="29">
        <f>'Свод 2025 БП'!E27</f>
        <v>115930344</v>
      </c>
      <c r="F31" s="29">
        <f>'Свод 2025 БП'!F27</f>
        <v>705254149.23000002</v>
      </c>
      <c r="G31" s="29"/>
      <c r="H31" s="29">
        <f>'Свод 2025 БП'!O27</f>
        <v>276731201</v>
      </c>
      <c r="I31" s="29">
        <f>'Свод 2025 БП'!P27</f>
        <v>0</v>
      </c>
      <c r="J31" s="29">
        <f>'Свод 2025 БП'!Q27</f>
        <v>45325055.719999999</v>
      </c>
      <c r="K31" s="29">
        <f t="shared" si="2"/>
        <v>2029418769.2</v>
      </c>
      <c r="L31" s="137">
        <v>57673464</v>
      </c>
      <c r="M31" s="137">
        <f t="shared" si="3"/>
        <v>2087092233.2</v>
      </c>
    </row>
    <row r="32" spans="1:13" s="1" customFormat="1" x14ac:dyDescent="0.2">
      <c r="A32" s="20">
        <v>18</v>
      </c>
      <c r="B32" s="12" t="s">
        <v>74</v>
      </c>
      <c r="C32" s="10" t="s">
        <v>11</v>
      </c>
      <c r="D32" s="29">
        <f>'Свод 2025 БП'!D28</f>
        <v>42138944.32</v>
      </c>
      <c r="E32" s="29">
        <f>'Свод 2025 БП'!E28</f>
        <v>12757463</v>
      </c>
      <c r="F32" s="29">
        <f>'Свод 2025 БП'!F28</f>
        <v>140817834.84000003</v>
      </c>
      <c r="G32" s="29"/>
      <c r="H32" s="29">
        <f>'Свод 2025 БП'!O28</f>
        <v>0</v>
      </c>
      <c r="I32" s="29">
        <f>'Свод 2025 БП'!P28</f>
        <v>0</v>
      </c>
      <c r="J32" s="29">
        <f>'Свод 2025 БП'!Q28</f>
        <v>0</v>
      </c>
      <c r="K32" s="29">
        <f t="shared" si="2"/>
        <v>195714242.16000003</v>
      </c>
      <c r="L32" s="137">
        <v>10330453.869999999</v>
      </c>
      <c r="M32" s="137">
        <f t="shared" si="3"/>
        <v>206044696.03000003</v>
      </c>
    </row>
    <row r="33" spans="1:13" s="1" customFormat="1" x14ac:dyDescent="0.2">
      <c r="A33" s="20">
        <v>19</v>
      </c>
      <c r="B33" s="12" t="s">
        <v>75</v>
      </c>
      <c r="C33" s="10" t="s">
        <v>216</v>
      </c>
      <c r="D33" s="29">
        <f>'Свод 2025 БП'!D29</f>
        <v>44282254.869999997</v>
      </c>
      <c r="E33" s="29">
        <f>'Свод 2025 БП'!E29</f>
        <v>9117539</v>
      </c>
      <c r="F33" s="29">
        <f>'Свод 2025 БП'!F29</f>
        <v>118640575.73</v>
      </c>
      <c r="G33" s="29"/>
      <c r="H33" s="29">
        <f>'Свод 2025 БП'!O29</f>
        <v>0</v>
      </c>
      <c r="I33" s="29">
        <f>'Свод 2025 БП'!P29</f>
        <v>0</v>
      </c>
      <c r="J33" s="29">
        <f>'Свод 2025 БП'!Q29</f>
        <v>0</v>
      </c>
      <c r="K33" s="29">
        <f t="shared" si="2"/>
        <v>172040369.59999999</v>
      </c>
      <c r="L33" s="137">
        <v>16216205.190000009</v>
      </c>
      <c r="M33" s="137">
        <f t="shared" si="3"/>
        <v>188256574.78999999</v>
      </c>
    </row>
    <row r="34" spans="1:13" s="1" customFormat="1" x14ac:dyDescent="0.2">
      <c r="A34" s="20">
        <v>20</v>
      </c>
      <c r="B34" s="12" t="s">
        <v>76</v>
      </c>
      <c r="C34" s="10" t="s">
        <v>349</v>
      </c>
      <c r="D34" s="29">
        <f>'Свод 2025 БП'!D30</f>
        <v>273898934.92000002</v>
      </c>
      <c r="E34" s="29">
        <f>'Свод 2025 БП'!E30</f>
        <v>51058523</v>
      </c>
      <c r="F34" s="29">
        <f>'Свод 2025 БП'!F30</f>
        <v>508170299.53000003</v>
      </c>
      <c r="G34" s="29"/>
      <c r="H34" s="29">
        <f>'Свод 2025 БП'!O30</f>
        <v>0</v>
      </c>
      <c r="I34" s="29">
        <f>'Свод 2025 БП'!P30</f>
        <v>0</v>
      </c>
      <c r="J34" s="29">
        <f>'Свод 2025 БП'!Q30</f>
        <v>21191037.350000001</v>
      </c>
      <c r="K34" s="29">
        <f t="shared" si="2"/>
        <v>854318794.80000007</v>
      </c>
      <c r="L34" s="137">
        <v>51843065.330000013</v>
      </c>
      <c r="M34" s="137">
        <f t="shared" si="3"/>
        <v>906161860.13000011</v>
      </c>
    </row>
    <row r="35" spans="1:13" s="1" customFormat="1" x14ac:dyDescent="0.2">
      <c r="A35" s="20">
        <v>21</v>
      </c>
      <c r="B35" s="12" t="s">
        <v>77</v>
      </c>
      <c r="C35" s="10" t="s">
        <v>38</v>
      </c>
      <c r="D35" s="29">
        <f>'Свод 2025 БП'!D31</f>
        <v>517398769.38000005</v>
      </c>
      <c r="E35" s="29">
        <f>'Свод 2025 БП'!E31</f>
        <v>66559038</v>
      </c>
      <c r="F35" s="29">
        <f>'Свод 2025 БП'!F31</f>
        <v>418390455.52000004</v>
      </c>
      <c r="G35" s="29"/>
      <c r="H35" s="29">
        <f>'Свод 2025 БП'!O31</f>
        <v>187201813</v>
      </c>
      <c r="I35" s="29">
        <f>'Свод 2025 БП'!P31</f>
        <v>0</v>
      </c>
      <c r="J35" s="29">
        <f>'Свод 2025 БП'!Q31</f>
        <v>9803952.2300000004</v>
      </c>
      <c r="K35" s="29">
        <f t="shared" si="2"/>
        <v>1199354028.1300001</v>
      </c>
      <c r="L35" s="137">
        <v>67356144.129999995</v>
      </c>
      <c r="M35" s="137">
        <f t="shared" si="3"/>
        <v>1266710172.2600002</v>
      </c>
    </row>
    <row r="36" spans="1:13" s="1" customFormat="1" x14ac:dyDescent="0.2">
      <c r="A36" s="20">
        <v>22</v>
      </c>
      <c r="B36" s="21" t="s">
        <v>78</v>
      </c>
      <c r="C36" s="10" t="s">
        <v>79</v>
      </c>
      <c r="D36" s="29">
        <f>'Свод 2025 БП'!D32</f>
        <v>0</v>
      </c>
      <c r="E36" s="29">
        <f>'Свод 2025 БП'!E32</f>
        <v>21358934</v>
      </c>
      <c r="F36" s="29">
        <f>'Свод 2025 БП'!F32</f>
        <v>155590718.98999998</v>
      </c>
      <c r="G36" s="29"/>
      <c r="H36" s="29">
        <f>'Свод 2025 БП'!O32</f>
        <v>30440157</v>
      </c>
      <c r="I36" s="29">
        <f>'Свод 2025 БП'!P32</f>
        <v>0</v>
      </c>
      <c r="J36" s="29">
        <f>'Свод 2025 БП'!Q32</f>
        <v>979405.48</v>
      </c>
      <c r="K36" s="29">
        <f t="shared" si="2"/>
        <v>208369215.46999997</v>
      </c>
      <c r="L36" s="137">
        <v>0</v>
      </c>
      <c r="M36" s="137">
        <f t="shared" si="3"/>
        <v>208369215.46999997</v>
      </c>
    </row>
    <row r="37" spans="1:13" s="1" customFormat="1" ht="12" customHeight="1" x14ac:dyDescent="0.2">
      <c r="A37" s="20">
        <v>23</v>
      </c>
      <c r="B37" s="21" t="s">
        <v>80</v>
      </c>
      <c r="C37" s="10" t="s">
        <v>81</v>
      </c>
      <c r="D37" s="29">
        <f>'Свод 2025 БП'!D33</f>
        <v>0</v>
      </c>
      <c r="E37" s="29">
        <f>'Свод 2025 БП'!E33</f>
        <v>0</v>
      </c>
      <c r="F37" s="29">
        <f>'Свод 2025 БП'!F33</f>
        <v>11128972.260000009</v>
      </c>
      <c r="G37" s="29"/>
      <c r="H37" s="29">
        <f>'Свод 2025 БП'!O33</f>
        <v>0</v>
      </c>
      <c r="I37" s="29">
        <f>'Свод 2025 БП'!P33</f>
        <v>0</v>
      </c>
      <c r="J37" s="29">
        <f>'Свод 2025 БП'!Q33</f>
        <v>0</v>
      </c>
      <c r="K37" s="29">
        <f t="shared" si="2"/>
        <v>11128972.260000009</v>
      </c>
      <c r="L37" s="137">
        <v>0</v>
      </c>
      <c r="M37" s="137">
        <f t="shared" si="3"/>
        <v>11128972.260000009</v>
      </c>
    </row>
    <row r="38" spans="1:13" s="1" customFormat="1" x14ac:dyDescent="0.2">
      <c r="A38" s="20">
        <v>24</v>
      </c>
      <c r="B38" s="21" t="s">
        <v>82</v>
      </c>
      <c r="C38" s="10" t="s">
        <v>83</v>
      </c>
      <c r="D38" s="137">
        <f>'Свод 2025 БП'!D34</f>
        <v>0</v>
      </c>
      <c r="E38" s="137">
        <f>'Свод 2025 БП'!E34</f>
        <v>0</v>
      </c>
      <c r="F38" s="137">
        <f>'Свод 2025 БП'!F34</f>
        <v>0</v>
      </c>
      <c r="G38" s="137"/>
      <c r="H38" s="137">
        <f>'Свод 2025 БП'!O34</f>
        <v>0</v>
      </c>
      <c r="I38" s="137">
        <f>'Свод 2025 БП'!P34</f>
        <v>0</v>
      </c>
      <c r="J38" s="137">
        <f>'Свод 2025 БП'!Q34</f>
        <v>21198264</v>
      </c>
      <c r="K38" s="137">
        <f t="shared" si="2"/>
        <v>21198264</v>
      </c>
      <c r="L38" s="137">
        <v>0</v>
      </c>
      <c r="M38" s="137">
        <f t="shared" si="3"/>
        <v>21198264</v>
      </c>
    </row>
    <row r="39" spans="1:13" s="1" customFormat="1" x14ac:dyDescent="0.2">
      <c r="A39" s="20">
        <v>25</v>
      </c>
      <c r="B39" s="12" t="s">
        <v>84</v>
      </c>
      <c r="C39" s="10" t="s">
        <v>85</v>
      </c>
      <c r="D39" s="29">
        <f>'Свод 2025 БП'!D35</f>
        <v>2122311673.02</v>
      </c>
      <c r="E39" s="29">
        <f>'Свод 2025 БП'!E35</f>
        <v>184219138</v>
      </c>
      <c r="F39" s="29">
        <f>'Свод 2025 БП'!F35</f>
        <v>1824425534.7399998</v>
      </c>
      <c r="G39" s="29"/>
      <c r="H39" s="29">
        <f>'Свод 2025 БП'!O35</f>
        <v>0</v>
      </c>
      <c r="I39" s="29">
        <f>'Свод 2025 БП'!P35</f>
        <v>4590821</v>
      </c>
      <c r="J39" s="29">
        <f>'Свод 2025 БП'!Q35</f>
        <v>45278322.240000002</v>
      </c>
      <c r="K39" s="29">
        <f t="shared" si="2"/>
        <v>4180825488.9999995</v>
      </c>
      <c r="L39" s="137">
        <v>70851392.370000005</v>
      </c>
      <c r="M39" s="137">
        <f t="shared" si="3"/>
        <v>4251676881.3699994</v>
      </c>
    </row>
    <row r="40" spans="1:13" s="1" customFormat="1" ht="15.75" customHeight="1" x14ac:dyDescent="0.2">
      <c r="A40" s="20">
        <v>26</v>
      </c>
      <c r="B40" s="21" t="s">
        <v>86</v>
      </c>
      <c r="C40" s="10" t="s">
        <v>87</v>
      </c>
      <c r="D40" s="29">
        <f>'Свод 2025 БП'!D36</f>
        <v>97065251.370000005</v>
      </c>
      <c r="E40" s="29">
        <f>'Свод 2025 БП'!E36</f>
        <v>45486175</v>
      </c>
      <c r="F40" s="29">
        <f>'Свод 2025 БП'!F36</f>
        <v>228525431.59</v>
      </c>
      <c r="G40" s="29"/>
      <c r="H40" s="29">
        <f>'Свод 2025 БП'!O36</f>
        <v>0</v>
      </c>
      <c r="I40" s="29">
        <f>'Свод 2025 БП'!P36</f>
        <v>0</v>
      </c>
      <c r="J40" s="29">
        <f>'Свод 2025 БП'!Q36</f>
        <v>47334557.170000002</v>
      </c>
      <c r="K40" s="29">
        <f t="shared" si="2"/>
        <v>418411415.13000005</v>
      </c>
      <c r="L40" s="137">
        <v>3170340.9000000004</v>
      </c>
      <c r="M40" s="137">
        <f t="shared" si="3"/>
        <v>421581756.03000003</v>
      </c>
    </row>
    <row r="41" spans="1:13" s="1" customFormat="1" x14ac:dyDescent="0.2">
      <c r="A41" s="20">
        <v>27</v>
      </c>
      <c r="B41" s="13" t="s">
        <v>88</v>
      </c>
      <c r="C41" s="10" t="s">
        <v>89</v>
      </c>
      <c r="D41" s="29">
        <f>'Свод 2025 БП'!D37</f>
        <v>0</v>
      </c>
      <c r="E41" s="29">
        <f>'Свод 2025 БП'!E37</f>
        <v>0</v>
      </c>
      <c r="F41" s="29">
        <f>'Свод 2025 БП'!F37</f>
        <v>179595886.44</v>
      </c>
      <c r="G41" s="29"/>
      <c r="H41" s="29">
        <f>'Свод 2025 БП'!O37</f>
        <v>0</v>
      </c>
      <c r="I41" s="29">
        <f>'Свод 2025 БП'!P37</f>
        <v>0</v>
      </c>
      <c r="J41" s="29">
        <f>'Свод 2025 БП'!Q37</f>
        <v>0</v>
      </c>
      <c r="K41" s="29">
        <f t="shared" si="2"/>
        <v>179595886.44</v>
      </c>
      <c r="L41" s="137">
        <v>0</v>
      </c>
      <c r="M41" s="137">
        <f t="shared" si="3"/>
        <v>179595886.44</v>
      </c>
    </row>
    <row r="42" spans="1:13" s="1" customFormat="1" x14ac:dyDescent="0.2">
      <c r="A42" s="20">
        <v>28</v>
      </c>
      <c r="B42" s="13" t="s">
        <v>90</v>
      </c>
      <c r="C42" s="10" t="s">
        <v>39</v>
      </c>
      <c r="D42" s="29">
        <f>'Свод 2025 БП'!D38</f>
        <v>637733765.31000006</v>
      </c>
      <c r="E42" s="29">
        <f>'Свод 2025 БП'!E38</f>
        <v>63326945</v>
      </c>
      <c r="F42" s="29">
        <f>'Свод 2025 БП'!F38</f>
        <v>571126412.68000007</v>
      </c>
      <c r="G42" s="29"/>
      <c r="H42" s="29">
        <f>'Свод 2025 БП'!O38</f>
        <v>276509169</v>
      </c>
      <c r="I42" s="29">
        <f>'Свод 2025 БП'!P38</f>
        <v>0</v>
      </c>
      <c r="J42" s="29">
        <f>'Свод 2025 БП'!Q38</f>
        <v>20104317.449999999</v>
      </c>
      <c r="K42" s="29">
        <f t="shared" si="2"/>
        <v>1568800609.4400003</v>
      </c>
      <c r="L42" s="137">
        <v>60576689.139999978</v>
      </c>
      <c r="M42" s="137">
        <f t="shared" si="3"/>
        <v>1629377298.5800002</v>
      </c>
    </row>
    <row r="43" spans="1:13" s="1" customFormat="1" x14ac:dyDescent="0.2">
      <c r="A43" s="20">
        <v>29</v>
      </c>
      <c r="B43" s="12" t="s">
        <v>91</v>
      </c>
      <c r="C43" s="10" t="s">
        <v>37</v>
      </c>
      <c r="D43" s="29">
        <f>'Свод 2025 БП'!D39</f>
        <v>786872415.23000002</v>
      </c>
      <c r="E43" s="29">
        <f>'Свод 2025 БП'!E39</f>
        <v>96970735</v>
      </c>
      <c r="F43" s="29">
        <f>'Свод 2025 БП'!F39</f>
        <v>795048500.67000008</v>
      </c>
      <c r="G43" s="29"/>
      <c r="H43" s="29">
        <f>'Свод 2025 БП'!O39</f>
        <v>0</v>
      </c>
      <c r="I43" s="29">
        <f>'Свод 2025 БП'!P39</f>
        <v>0</v>
      </c>
      <c r="J43" s="29">
        <f>'Свод 2025 БП'!Q39</f>
        <v>7094739.6600000001</v>
      </c>
      <c r="K43" s="29">
        <f t="shared" ref="K43:K76" si="4">D43+E43+F43+H43+I43+J43</f>
        <v>1685986390.5600002</v>
      </c>
      <c r="L43" s="137">
        <v>72724412.290000021</v>
      </c>
      <c r="M43" s="137">
        <f t="shared" si="3"/>
        <v>1758710802.8500001</v>
      </c>
    </row>
    <row r="44" spans="1:13" s="1" customFormat="1" x14ac:dyDescent="0.2">
      <c r="A44" s="20">
        <v>30</v>
      </c>
      <c r="B44" s="13" t="s">
        <v>92</v>
      </c>
      <c r="C44" s="10" t="s">
        <v>16</v>
      </c>
      <c r="D44" s="29">
        <f>'Свод 2025 БП'!D40</f>
        <v>76027692.689999998</v>
      </c>
      <c r="E44" s="29">
        <f>'Свод 2025 БП'!E40</f>
        <v>18820724</v>
      </c>
      <c r="F44" s="29">
        <f>'Свод 2025 БП'!F40</f>
        <v>205211291.7779423</v>
      </c>
      <c r="G44" s="29"/>
      <c r="H44" s="29">
        <f>'Свод 2025 БП'!O40</f>
        <v>0</v>
      </c>
      <c r="I44" s="29">
        <f>'Свод 2025 БП'!P40</f>
        <v>0</v>
      </c>
      <c r="J44" s="29">
        <f>'Свод 2025 БП'!Q40</f>
        <v>0</v>
      </c>
      <c r="K44" s="29">
        <f t="shared" si="4"/>
        <v>300059708.4679423</v>
      </c>
      <c r="L44" s="137">
        <v>25689542.65000001</v>
      </c>
      <c r="M44" s="137">
        <f t="shared" si="3"/>
        <v>325749251.11794233</v>
      </c>
    </row>
    <row r="45" spans="1:13" s="1" customFormat="1" x14ac:dyDescent="0.2">
      <c r="A45" s="20">
        <v>31</v>
      </c>
      <c r="B45" s="21" t="s">
        <v>93</v>
      </c>
      <c r="C45" s="10" t="s">
        <v>21</v>
      </c>
      <c r="D45" s="29">
        <f>'Свод 2025 БП'!D41</f>
        <v>396174226.85000002</v>
      </c>
      <c r="E45" s="29">
        <f>'Свод 2025 БП'!E41</f>
        <v>68543389</v>
      </c>
      <c r="F45" s="29">
        <f>'Свод 2025 БП'!F41</f>
        <v>579718126.33000004</v>
      </c>
      <c r="G45" s="29"/>
      <c r="H45" s="29">
        <f>'Свод 2025 БП'!O41</f>
        <v>0</v>
      </c>
      <c r="I45" s="29">
        <f>'Свод 2025 БП'!P41</f>
        <v>0</v>
      </c>
      <c r="J45" s="29">
        <f>'Свод 2025 БП'!Q41</f>
        <v>20634231.819999997</v>
      </c>
      <c r="K45" s="29">
        <f t="shared" si="4"/>
        <v>1065069974.0000001</v>
      </c>
      <c r="L45" s="137">
        <v>44410155.700000003</v>
      </c>
      <c r="M45" s="137">
        <f t="shared" si="3"/>
        <v>1109480129.7</v>
      </c>
    </row>
    <row r="46" spans="1:13" s="1" customFormat="1" x14ac:dyDescent="0.2">
      <c r="A46" s="20">
        <v>32</v>
      </c>
      <c r="B46" s="13" t="s">
        <v>94</v>
      </c>
      <c r="C46" s="10" t="s">
        <v>24</v>
      </c>
      <c r="D46" s="29">
        <f>'Свод 2025 БП'!D42</f>
        <v>84196616.079999998</v>
      </c>
      <c r="E46" s="29">
        <f>'Свод 2025 БП'!E42</f>
        <v>21800346</v>
      </c>
      <c r="F46" s="29">
        <f>'Свод 2025 БП'!F42</f>
        <v>255388978.36000001</v>
      </c>
      <c r="G46" s="29"/>
      <c r="H46" s="29">
        <f>'Свод 2025 БП'!O42</f>
        <v>0</v>
      </c>
      <c r="I46" s="29">
        <f>'Свод 2025 БП'!P42</f>
        <v>0</v>
      </c>
      <c r="J46" s="29">
        <f>'Свод 2025 БП'!Q42</f>
        <v>0</v>
      </c>
      <c r="K46" s="29">
        <f t="shared" si="4"/>
        <v>361385940.44</v>
      </c>
      <c r="L46" s="137">
        <v>23356953.679999996</v>
      </c>
      <c r="M46" s="137">
        <f t="shared" si="3"/>
        <v>384742894.12</v>
      </c>
    </row>
    <row r="47" spans="1:13" s="1" customFormat="1" x14ac:dyDescent="0.2">
      <c r="A47" s="20">
        <v>33</v>
      </c>
      <c r="B47" s="12" t="s">
        <v>95</v>
      </c>
      <c r="C47" s="10" t="s">
        <v>217</v>
      </c>
      <c r="D47" s="29">
        <f>'Свод 2025 БП'!D43</f>
        <v>283874472.69999999</v>
      </c>
      <c r="E47" s="29">
        <f>'Свод 2025 БП'!E43</f>
        <v>59924533</v>
      </c>
      <c r="F47" s="29">
        <f>'Свод 2025 БП'!F43</f>
        <v>588247274.31999993</v>
      </c>
      <c r="G47" s="29"/>
      <c r="H47" s="29">
        <f>'Свод 2025 БП'!O43</f>
        <v>0</v>
      </c>
      <c r="I47" s="29">
        <f>'Свод 2025 БП'!P43</f>
        <v>0</v>
      </c>
      <c r="J47" s="29">
        <f>'Свод 2025 БП'!Q43</f>
        <v>4451300.97</v>
      </c>
      <c r="K47" s="29">
        <f t="shared" si="4"/>
        <v>936497580.99000001</v>
      </c>
      <c r="L47" s="137">
        <v>68936574.310000002</v>
      </c>
      <c r="M47" s="137">
        <f t="shared" ref="M47:M78" si="5">K47+L47</f>
        <v>1005434155.3</v>
      </c>
    </row>
    <row r="48" spans="1:13" s="1" customFormat="1" x14ac:dyDescent="0.2">
      <c r="A48" s="20">
        <v>34</v>
      </c>
      <c r="B48" s="14" t="s">
        <v>96</v>
      </c>
      <c r="C48" s="15" t="s">
        <v>218</v>
      </c>
      <c r="D48" s="29">
        <f>'Свод 2025 БП'!D44</f>
        <v>80872880.340000004</v>
      </c>
      <c r="E48" s="29">
        <f>'Свод 2025 БП'!E44</f>
        <v>22201834</v>
      </c>
      <c r="F48" s="29">
        <f>'Свод 2025 БП'!F44</f>
        <v>235359042.70000005</v>
      </c>
      <c r="G48" s="29"/>
      <c r="H48" s="29">
        <f>'Свод 2025 БП'!O44</f>
        <v>0</v>
      </c>
      <c r="I48" s="29">
        <f>'Свод 2025 БП'!P44</f>
        <v>0</v>
      </c>
      <c r="J48" s="29">
        <f>'Свод 2025 БП'!Q44</f>
        <v>0</v>
      </c>
      <c r="K48" s="29">
        <f t="shared" si="4"/>
        <v>338433757.04000008</v>
      </c>
      <c r="L48" s="137">
        <v>20005058.720000003</v>
      </c>
      <c r="M48" s="137">
        <f t="shared" si="5"/>
        <v>358438815.76000011</v>
      </c>
    </row>
    <row r="49" spans="1:13" s="1" customFormat="1" x14ac:dyDescent="0.2">
      <c r="A49" s="20">
        <v>35</v>
      </c>
      <c r="B49" s="12" t="s">
        <v>97</v>
      </c>
      <c r="C49" s="10" t="s">
        <v>219</v>
      </c>
      <c r="D49" s="29">
        <f>'Свод 2025 БП'!D45</f>
        <v>56881175.920000002</v>
      </c>
      <c r="E49" s="29">
        <f>'Свод 2025 БП'!E45</f>
        <v>12171696</v>
      </c>
      <c r="F49" s="29">
        <f>'Свод 2025 БП'!F45</f>
        <v>160551486.67000002</v>
      </c>
      <c r="G49" s="29"/>
      <c r="H49" s="29">
        <f>'Свод 2025 БП'!O45</f>
        <v>0</v>
      </c>
      <c r="I49" s="29">
        <f>'Свод 2025 БП'!P45</f>
        <v>0</v>
      </c>
      <c r="J49" s="29">
        <f>'Свод 2025 БП'!Q45</f>
        <v>0</v>
      </c>
      <c r="K49" s="29">
        <f t="shared" si="4"/>
        <v>229604358.59000003</v>
      </c>
      <c r="L49" s="137">
        <v>15223457.619999999</v>
      </c>
      <c r="M49" s="137">
        <f t="shared" si="5"/>
        <v>244827816.21000004</v>
      </c>
    </row>
    <row r="50" spans="1:13" s="1" customFormat="1" x14ac:dyDescent="0.2">
      <c r="A50" s="20">
        <v>36</v>
      </c>
      <c r="B50" s="12" t="s">
        <v>98</v>
      </c>
      <c r="C50" s="10" t="s">
        <v>23</v>
      </c>
      <c r="D50" s="29">
        <f>'Свод 2025 БП'!D46</f>
        <v>81423501.019999996</v>
      </c>
      <c r="E50" s="29">
        <f>'Свод 2025 БП'!E46</f>
        <v>23453218</v>
      </c>
      <c r="F50" s="29">
        <f>'Свод 2025 БП'!F46</f>
        <v>254269335.07000002</v>
      </c>
      <c r="G50" s="29"/>
      <c r="H50" s="29">
        <f>'Свод 2025 БП'!O46</f>
        <v>0</v>
      </c>
      <c r="I50" s="29">
        <f>'Свод 2025 БП'!P46</f>
        <v>0</v>
      </c>
      <c r="J50" s="29">
        <f>'Свод 2025 БП'!Q46</f>
        <v>1450897.23</v>
      </c>
      <c r="K50" s="29">
        <f t="shared" si="4"/>
        <v>360596951.32000005</v>
      </c>
      <c r="L50" s="137">
        <v>18294483.779999994</v>
      </c>
      <c r="M50" s="137">
        <f t="shared" si="5"/>
        <v>378891435.10000002</v>
      </c>
    </row>
    <row r="51" spans="1:13" s="1" customFormat="1" x14ac:dyDescent="0.2">
      <c r="A51" s="20">
        <v>37</v>
      </c>
      <c r="B51" s="21" t="s">
        <v>99</v>
      </c>
      <c r="C51" s="10" t="s">
        <v>20</v>
      </c>
      <c r="D51" s="29">
        <f>'Свод 2025 БП'!D47</f>
        <v>42371035.689999998</v>
      </c>
      <c r="E51" s="29">
        <f>'Свод 2025 БП'!E47</f>
        <v>9612122</v>
      </c>
      <c r="F51" s="29">
        <f>'Свод 2025 БП'!F47</f>
        <v>126864827.75000003</v>
      </c>
      <c r="G51" s="29"/>
      <c r="H51" s="29">
        <f>'Свод 2025 БП'!O47</f>
        <v>0</v>
      </c>
      <c r="I51" s="29">
        <f>'Свод 2025 БП'!P47</f>
        <v>0</v>
      </c>
      <c r="J51" s="29">
        <f>'Свод 2025 БП'!Q47</f>
        <v>0</v>
      </c>
      <c r="K51" s="29">
        <f t="shared" si="4"/>
        <v>178847985.44000003</v>
      </c>
      <c r="L51" s="137">
        <v>15346640.15</v>
      </c>
      <c r="M51" s="137">
        <f t="shared" si="5"/>
        <v>194194625.59000003</v>
      </c>
    </row>
    <row r="52" spans="1:13" s="1" customFormat="1" x14ac:dyDescent="0.2">
      <c r="A52" s="20">
        <v>38</v>
      </c>
      <c r="B52" s="13" t="s">
        <v>100</v>
      </c>
      <c r="C52" s="10" t="s">
        <v>101</v>
      </c>
      <c r="D52" s="29">
        <f>'Свод 2025 БП'!D48</f>
        <v>66525995.479999997</v>
      </c>
      <c r="E52" s="29">
        <f>'Свод 2025 БП'!E48</f>
        <v>41972882</v>
      </c>
      <c r="F52" s="29">
        <f>'Свод 2025 БП'!F48</f>
        <v>92174958.110000014</v>
      </c>
      <c r="G52" s="29"/>
      <c r="H52" s="29">
        <f>'Свод 2025 БП'!O48</f>
        <v>0</v>
      </c>
      <c r="I52" s="29">
        <f>'Свод 2025 БП'!P48</f>
        <v>0</v>
      </c>
      <c r="J52" s="29">
        <f>'Свод 2025 БП'!Q48</f>
        <v>0</v>
      </c>
      <c r="K52" s="29">
        <f t="shared" si="4"/>
        <v>200673835.59</v>
      </c>
      <c r="L52" s="137">
        <v>0</v>
      </c>
      <c r="M52" s="137">
        <f t="shared" si="5"/>
        <v>200673835.59</v>
      </c>
    </row>
    <row r="53" spans="1:13" s="1" customFormat="1" x14ac:dyDescent="0.2">
      <c r="A53" s="20">
        <v>39</v>
      </c>
      <c r="B53" s="21" t="s">
        <v>102</v>
      </c>
      <c r="C53" s="10" t="s">
        <v>103</v>
      </c>
      <c r="D53" s="29">
        <f>'Свод 2025 БП'!D49</f>
        <v>612538327.38999999</v>
      </c>
      <c r="E53" s="29">
        <f>'Свод 2025 БП'!E49</f>
        <v>87609449</v>
      </c>
      <c r="F53" s="29">
        <f>'Свод 2025 БП'!F49</f>
        <v>751704020.27999997</v>
      </c>
      <c r="G53" s="29"/>
      <c r="H53" s="29">
        <f>'Свод 2025 БП'!O49</f>
        <v>495698643</v>
      </c>
      <c r="I53" s="29">
        <f>'Свод 2025 БП'!P49</f>
        <v>0</v>
      </c>
      <c r="J53" s="29">
        <f>'Свод 2025 БП'!Q49</f>
        <v>35413488.030000001</v>
      </c>
      <c r="K53" s="29">
        <f t="shared" si="4"/>
        <v>1982963927.7</v>
      </c>
      <c r="L53" s="137">
        <v>47617014.159999996</v>
      </c>
      <c r="M53" s="137">
        <f t="shared" si="5"/>
        <v>2030580941.8600001</v>
      </c>
    </row>
    <row r="54" spans="1:13" s="1" customFormat="1" x14ac:dyDescent="0.2">
      <c r="A54" s="20">
        <v>40</v>
      </c>
      <c r="B54" s="12" t="s">
        <v>104</v>
      </c>
      <c r="C54" s="10" t="s">
        <v>224</v>
      </c>
      <c r="D54" s="29">
        <f>'Свод 2025 БП'!D50</f>
        <v>81359145.590000004</v>
      </c>
      <c r="E54" s="29">
        <f>'Свод 2025 БП'!E50</f>
        <v>19001728</v>
      </c>
      <c r="F54" s="29">
        <f>'Свод 2025 БП'!F50</f>
        <v>217720395.65000001</v>
      </c>
      <c r="G54" s="29"/>
      <c r="H54" s="29">
        <f>'Свод 2025 БП'!O50</f>
        <v>0</v>
      </c>
      <c r="I54" s="29">
        <f>'Свод 2025 БП'!P50</f>
        <v>0</v>
      </c>
      <c r="J54" s="29">
        <f>'Свод 2025 БП'!Q50</f>
        <v>1678527.6600000001</v>
      </c>
      <c r="K54" s="29">
        <f t="shared" si="4"/>
        <v>319759796.90000004</v>
      </c>
      <c r="L54" s="137">
        <v>21549119.720000003</v>
      </c>
      <c r="M54" s="137">
        <f t="shared" si="5"/>
        <v>341308916.62000006</v>
      </c>
    </row>
    <row r="55" spans="1:13" s="1" customFormat="1" ht="10.5" customHeight="1" x14ac:dyDescent="0.2">
      <c r="A55" s="20">
        <v>41</v>
      </c>
      <c r="B55" s="12" t="s">
        <v>105</v>
      </c>
      <c r="C55" s="10" t="s">
        <v>2</v>
      </c>
      <c r="D55" s="29">
        <f>'Свод 2025 БП'!D51</f>
        <v>376507614.5</v>
      </c>
      <c r="E55" s="29">
        <f>'Свод 2025 БП'!E51</f>
        <v>66669540</v>
      </c>
      <c r="F55" s="29">
        <f>'Свод 2025 БП'!F51</f>
        <v>533766805.31000012</v>
      </c>
      <c r="G55" s="29"/>
      <c r="H55" s="29">
        <f>'Свод 2025 БП'!O51</f>
        <v>0</v>
      </c>
      <c r="I55" s="29">
        <f>'Свод 2025 БП'!P51</f>
        <v>0</v>
      </c>
      <c r="J55" s="29">
        <f>'Свод 2025 БП'!Q51</f>
        <v>0</v>
      </c>
      <c r="K55" s="29">
        <f t="shared" si="4"/>
        <v>976943959.81000018</v>
      </c>
      <c r="L55" s="137">
        <v>68038053.870000005</v>
      </c>
      <c r="M55" s="137">
        <f t="shared" si="5"/>
        <v>1044982013.6800002</v>
      </c>
    </row>
    <row r="56" spans="1:13" s="1" customFormat="1" x14ac:dyDescent="0.2">
      <c r="A56" s="20">
        <v>42</v>
      </c>
      <c r="B56" s="21" t="s">
        <v>106</v>
      </c>
      <c r="C56" s="10" t="s">
        <v>3</v>
      </c>
      <c r="D56" s="29">
        <f>'Свод 2025 БП'!D52</f>
        <v>58379152.420000002</v>
      </c>
      <c r="E56" s="29">
        <f>'Свод 2025 БП'!E52</f>
        <v>13094775</v>
      </c>
      <c r="F56" s="29">
        <f>'Свод 2025 БП'!F52</f>
        <v>166160985.00999999</v>
      </c>
      <c r="G56" s="29"/>
      <c r="H56" s="29">
        <f>'Свод 2025 БП'!O52</f>
        <v>0</v>
      </c>
      <c r="I56" s="29">
        <f>'Свод 2025 БП'!P52</f>
        <v>0</v>
      </c>
      <c r="J56" s="29">
        <f>'Свод 2025 БП'!Q52</f>
        <v>0</v>
      </c>
      <c r="K56" s="29">
        <f t="shared" si="4"/>
        <v>237634912.43000001</v>
      </c>
      <c r="L56" s="137">
        <v>16214284.999999996</v>
      </c>
      <c r="M56" s="137">
        <f t="shared" si="5"/>
        <v>253849197.43000001</v>
      </c>
    </row>
    <row r="57" spans="1:13" s="1" customFormat="1" x14ac:dyDescent="0.2">
      <c r="A57" s="20">
        <v>43</v>
      </c>
      <c r="B57" s="13" t="s">
        <v>152</v>
      </c>
      <c r="C57" s="10" t="s">
        <v>32</v>
      </c>
      <c r="D57" s="29">
        <f>'Свод 2025 БП'!D53</f>
        <v>115668075.06999999</v>
      </c>
      <c r="E57" s="29">
        <f>'Свод 2025 БП'!E53</f>
        <v>18314178</v>
      </c>
      <c r="F57" s="29">
        <f>'Свод 2025 БП'!F53</f>
        <v>226915226.36000001</v>
      </c>
      <c r="G57" s="29"/>
      <c r="H57" s="29">
        <f>'Свод 2025 БП'!O53</f>
        <v>0</v>
      </c>
      <c r="I57" s="29">
        <f>'Свод 2025 БП'!P53</f>
        <v>0</v>
      </c>
      <c r="J57" s="29">
        <f>'Свод 2025 БП'!Q53</f>
        <v>1176506.9099999999</v>
      </c>
      <c r="K57" s="29">
        <f>D57+E57+F57+H57+I57+J57</f>
        <v>362073986.34000003</v>
      </c>
      <c r="L57" s="137">
        <v>24163187.939999998</v>
      </c>
      <c r="M57" s="137">
        <f t="shared" si="5"/>
        <v>386237174.28000003</v>
      </c>
    </row>
    <row r="58" spans="1:13" s="1" customFormat="1" x14ac:dyDescent="0.2">
      <c r="A58" s="20">
        <v>44</v>
      </c>
      <c r="B58" s="21" t="s">
        <v>107</v>
      </c>
      <c r="C58" s="10" t="s">
        <v>220</v>
      </c>
      <c r="D58" s="29">
        <f>'Свод 2025 БП'!D54</f>
        <v>93170828.980000004</v>
      </c>
      <c r="E58" s="29">
        <f>'Свод 2025 БП'!E54</f>
        <v>22483103</v>
      </c>
      <c r="F58" s="29">
        <f>'Свод 2025 БП'!F54</f>
        <v>276257353.94999999</v>
      </c>
      <c r="G58" s="29"/>
      <c r="H58" s="29">
        <f>'Свод 2025 БП'!O54</f>
        <v>0</v>
      </c>
      <c r="I58" s="29">
        <f>'Свод 2025 БП'!P54</f>
        <v>0</v>
      </c>
      <c r="J58" s="29">
        <f>'Свод 2025 БП'!Q54</f>
        <v>3199839.34</v>
      </c>
      <c r="K58" s="29">
        <f t="shared" si="4"/>
        <v>395111125.26999998</v>
      </c>
      <c r="L58" s="137">
        <v>35402224.969999999</v>
      </c>
      <c r="M58" s="137">
        <f t="shared" si="5"/>
        <v>430513350.24000001</v>
      </c>
    </row>
    <row r="59" spans="1:13" s="1" customFormat="1" x14ac:dyDescent="0.2">
      <c r="A59" s="20">
        <v>45</v>
      </c>
      <c r="B59" s="13" t="s">
        <v>108</v>
      </c>
      <c r="C59" s="10" t="s">
        <v>0</v>
      </c>
      <c r="D59" s="29">
        <f>'Свод 2025 БП'!D55</f>
        <v>124248202.25999999</v>
      </c>
      <c r="E59" s="29">
        <f>'Свод 2025 БП'!E55</f>
        <v>26012621</v>
      </c>
      <c r="F59" s="29">
        <f>'Свод 2025 БП'!F55</f>
        <v>292784582.41000003</v>
      </c>
      <c r="G59" s="29"/>
      <c r="H59" s="29">
        <f>'Свод 2025 БП'!O55</f>
        <v>0</v>
      </c>
      <c r="I59" s="29">
        <f>'Свод 2025 БП'!P55</f>
        <v>0</v>
      </c>
      <c r="J59" s="29">
        <f>'Свод 2025 БП'!Q55</f>
        <v>0</v>
      </c>
      <c r="K59" s="29">
        <f t="shared" si="4"/>
        <v>443045405.67000002</v>
      </c>
      <c r="L59" s="137">
        <v>36342885.589999989</v>
      </c>
      <c r="M59" s="137">
        <f t="shared" si="5"/>
        <v>479388291.25999999</v>
      </c>
    </row>
    <row r="60" spans="1:13" s="1" customFormat="1" ht="10.5" customHeight="1" x14ac:dyDescent="0.2">
      <c r="A60" s="20">
        <v>46</v>
      </c>
      <c r="B60" s="21" t="s">
        <v>109</v>
      </c>
      <c r="C60" s="10" t="s">
        <v>4</v>
      </c>
      <c r="D60" s="29">
        <f>'Свод 2025 БП'!D56</f>
        <v>45008326.25</v>
      </c>
      <c r="E60" s="29">
        <f>'Свод 2025 БП'!E56</f>
        <v>8545679</v>
      </c>
      <c r="F60" s="29">
        <f>'Свод 2025 БП'!F56</f>
        <v>113500553.98999998</v>
      </c>
      <c r="G60" s="29"/>
      <c r="H60" s="29">
        <f>'Свод 2025 БП'!O56</f>
        <v>0</v>
      </c>
      <c r="I60" s="29">
        <f>'Свод 2025 БП'!P56</f>
        <v>0</v>
      </c>
      <c r="J60" s="29">
        <f>'Свод 2025 БП'!Q56</f>
        <v>0</v>
      </c>
      <c r="K60" s="29">
        <f t="shared" si="4"/>
        <v>167054559.23999998</v>
      </c>
      <c r="L60" s="137">
        <v>14428095.439999994</v>
      </c>
      <c r="M60" s="137">
        <f t="shared" si="5"/>
        <v>181482654.67999998</v>
      </c>
    </row>
    <row r="61" spans="1:13" s="1" customFormat="1" x14ac:dyDescent="0.2">
      <c r="A61" s="20">
        <v>47</v>
      </c>
      <c r="B61" s="13" t="s">
        <v>110</v>
      </c>
      <c r="C61" s="10" t="s">
        <v>1</v>
      </c>
      <c r="D61" s="29">
        <f>'Свод 2025 БП'!D57</f>
        <v>77833362.810000002</v>
      </c>
      <c r="E61" s="29">
        <f>'Свод 2025 БП'!E57</f>
        <v>17127483</v>
      </c>
      <c r="F61" s="29">
        <f>'Свод 2025 БП'!F57</f>
        <v>201061475.34000003</v>
      </c>
      <c r="G61" s="29"/>
      <c r="H61" s="29">
        <f>'Свод 2025 БП'!O57</f>
        <v>0</v>
      </c>
      <c r="I61" s="29">
        <f>'Свод 2025 БП'!P57</f>
        <v>0</v>
      </c>
      <c r="J61" s="29">
        <f>'Свод 2025 БП'!Q57</f>
        <v>0</v>
      </c>
      <c r="K61" s="29">
        <f t="shared" si="4"/>
        <v>296022321.15000004</v>
      </c>
      <c r="L61" s="137">
        <v>17499281.02</v>
      </c>
      <c r="M61" s="137">
        <f t="shared" si="5"/>
        <v>313521602.17000002</v>
      </c>
    </row>
    <row r="62" spans="1:13" s="1" customFormat="1" x14ac:dyDescent="0.2">
      <c r="A62" s="20">
        <v>48</v>
      </c>
      <c r="B62" s="21" t="s">
        <v>111</v>
      </c>
      <c r="C62" s="10" t="s">
        <v>221</v>
      </c>
      <c r="D62" s="29">
        <f>'Свод 2025 БП'!D58</f>
        <v>110426994.36</v>
      </c>
      <c r="E62" s="29">
        <f>'Свод 2025 БП'!E58</f>
        <v>25616136</v>
      </c>
      <c r="F62" s="29">
        <f>'Свод 2025 БП'!F58</f>
        <v>303809712.47000003</v>
      </c>
      <c r="G62" s="29"/>
      <c r="H62" s="29">
        <f>'Свод 2025 БП'!O58</f>
        <v>0</v>
      </c>
      <c r="I62" s="29">
        <f>'Свод 2025 БП'!P58</f>
        <v>0</v>
      </c>
      <c r="J62" s="29">
        <f>'Свод 2025 БП'!Q58</f>
        <v>0</v>
      </c>
      <c r="K62" s="29">
        <f t="shared" si="4"/>
        <v>439852842.83000004</v>
      </c>
      <c r="L62" s="137">
        <v>20695431.559999995</v>
      </c>
      <c r="M62" s="137">
        <f t="shared" si="5"/>
        <v>460548274.39000005</v>
      </c>
    </row>
    <row r="63" spans="1:13" s="1" customFormat="1" x14ac:dyDescent="0.2">
      <c r="A63" s="20">
        <v>49</v>
      </c>
      <c r="B63" s="21" t="s">
        <v>112</v>
      </c>
      <c r="C63" s="10" t="s">
        <v>25</v>
      </c>
      <c r="D63" s="29">
        <f>'Свод 2025 БП'!D59</f>
        <v>686344344.72000003</v>
      </c>
      <c r="E63" s="29">
        <f>'Свод 2025 БП'!E59</f>
        <v>105958130</v>
      </c>
      <c r="F63" s="29">
        <f>'Свод 2025 БП'!F59</f>
        <v>931676595.54000008</v>
      </c>
      <c r="G63" s="29"/>
      <c r="H63" s="29">
        <f>'Свод 2025 БП'!O59</f>
        <v>0</v>
      </c>
      <c r="I63" s="29">
        <f>'Свод 2025 БП'!P59</f>
        <v>0</v>
      </c>
      <c r="J63" s="29">
        <f>'Свод 2025 БП'!Q59</f>
        <v>0</v>
      </c>
      <c r="K63" s="29">
        <f t="shared" si="4"/>
        <v>1723979070.2600002</v>
      </c>
      <c r="L63" s="137">
        <v>74047612.739999995</v>
      </c>
      <c r="M63" s="137">
        <f t="shared" si="5"/>
        <v>1798026683.0000002</v>
      </c>
    </row>
    <row r="64" spans="1:13" s="1" customFormat="1" x14ac:dyDescent="0.2">
      <c r="A64" s="20">
        <v>50</v>
      </c>
      <c r="B64" s="21" t="s">
        <v>160</v>
      </c>
      <c r="C64" s="10" t="s">
        <v>53</v>
      </c>
      <c r="D64" s="29">
        <f>'Свод 2025 БП'!D60</f>
        <v>86026627.539999992</v>
      </c>
      <c r="E64" s="29">
        <f>'Свод 2025 БП'!E60</f>
        <v>19325166</v>
      </c>
      <c r="F64" s="29">
        <f>'Свод 2025 БП'!F60</f>
        <v>220891486.30000001</v>
      </c>
      <c r="G64" s="29"/>
      <c r="H64" s="29">
        <f>'Свод 2025 БП'!O60</f>
        <v>0</v>
      </c>
      <c r="I64" s="29">
        <f>'Свод 2025 БП'!P60</f>
        <v>0</v>
      </c>
      <c r="J64" s="29">
        <f>'Свод 2025 БП'!Q60</f>
        <v>0</v>
      </c>
      <c r="K64" s="29">
        <f>D64+E64+F64+H64+I64+J64</f>
        <v>326243279.84000003</v>
      </c>
      <c r="L64" s="137">
        <v>22363014.699999999</v>
      </c>
      <c r="M64" s="137">
        <f t="shared" si="5"/>
        <v>348606294.54000002</v>
      </c>
    </row>
    <row r="65" spans="1:13" s="1" customFormat="1" x14ac:dyDescent="0.2">
      <c r="A65" s="20">
        <v>51</v>
      </c>
      <c r="B65" s="21" t="s">
        <v>113</v>
      </c>
      <c r="C65" s="10" t="s">
        <v>222</v>
      </c>
      <c r="D65" s="29">
        <f>'Свод 2025 БП'!D61</f>
        <v>64576273.75</v>
      </c>
      <c r="E65" s="29">
        <f>'Свод 2025 БП'!E61</f>
        <v>15722357</v>
      </c>
      <c r="F65" s="29">
        <f>'Свод 2025 БП'!F61</f>
        <v>178123786.85000002</v>
      </c>
      <c r="G65" s="29"/>
      <c r="H65" s="29">
        <f>'Свод 2025 БП'!O61</f>
        <v>0</v>
      </c>
      <c r="I65" s="29">
        <f>'Свод 2025 БП'!P61</f>
        <v>0</v>
      </c>
      <c r="J65" s="29">
        <f>'Свод 2025 БП'!Q61</f>
        <v>0</v>
      </c>
      <c r="K65" s="29">
        <f t="shared" si="4"/>
        <v>258422417.60000002</v>
      </c>
      <c r="L65" s="137">
        <v>15960836.249999989</v>
      </c>
      <c r="M65" s="137">
        <f t="shared" si="5"/>
        <v>274383253.85000002</v>
      </c>
    </row>
    <row r="66" spans="1:13" s="1" customFormat="1" x14ac:dyDescent="0.2">
      <c r="A66" s="20">
        <v>52</v>
      </c>
      <c r="B66" s="13" t="s">
        <v>162</v>
      </c>
      <c r="C66" s="10" t="s">
        <v>223</v>
      </c>
      <c r="D66" s="29">
        <f>'Свод 2025 БП'!D62</f>
        <v>68474174.099999994</v>
      </c>
      <c r="E66" s="29">
        <f>'Свод 2025 БП'!E62</f>
        <v>15011933</v>
      </c>
      <c r="F66" s="29">
        <f>'Свод 2025 БП'!F62</f>
        <v>185841486.5</v>
      </c>
      <c r="G66" s="29"/>
      <c r="H66" s="29">
        <f>'Свод 2025 БП'!O62</f>
        <v>0</v>
      </c>
      <c r="I66" s="29">
        <f>'Свод 2025 БП'!P62</f>
        <v>0</v>
      </c>
      <c r="J66" s="29">
        <f>'Свод 2025 БП'!Q62</f>
        <v>4312136.7999999989</v>
      </c>
      <c r="K66" s="29">
        <f>D66+E66+F66+H66+I66+J66</f>
        <v>273639730.40000004</v>
      </c>
      <c r="L66" s="137">
        <v>18246319.019999996</v>
      </c>
      <c r="M66" s="137">
        <f t="shared" si="5"/>
        <v>291886049.42000002</v>
      </c>
    </row>
    <row r="67" spans="1:13" s="1" customFormat="1" x14ac:dyDescent="0.2">
      <c r="A67" s="20">
        <v>53</v>
      </c>
      <c r="B67" s="21" t="s">
        <v>226</v>
      </c>
      <c r="C67" s="10" t="s">
        <v>225</v>
      </c>
      <c r="D67" s="29">
        <f>'Свод 2025 БП'!D63</f>
        <v>417896777.36000001</v>
      </c>
      <c r="E67" s="29">
        <f>'Свод 2025 БП'!E63</f>
        <v>0</v>
      </c>
      <c r="F67" s="29">
        <f>'Свод 2025 БП'!F63</f>
        <v>204826</v>
      </c>
      <c r="G67" s="29"/>
      <c r="H67" s="29">
        <f>'Свод 2025 БП'!O63</f>
        <v>0</v>
      </c>
      <c r="I67" s="29">
        <f>'Свод 2025 БП'!P63</f>
        <v>0</v>
      </c>
      <c r="J67" s="29">
        <f>'Свод 2025 БП'!Q63</f>
        <v>0</v>
      </c>
      <c r="K67" s="29">
        <f t="shared" si="4"/>
        <v>418101603.36000001</v>
      </c>
      <c r="L67" s="137">
        <v>0</v>
      </c>
      <c r="M67" s="137">
        <f t="shared" si="5"/>
        <v>418101603.36000001</v>
      </c>
    </row>
    <row r="68" spans="1:13" s="1" customFormat="1" x14ac:dyDescent="0.2">
      <c r="A68" s="20">
        <v>54</v>
      </c>
      <c r="B68" s="21" t="s">
        <v>236</v>
      </c>
      <c r="C68" s="10" t="s">
        <v>237</v>
      </c>
      <c r="D68" s="29">
        <f>'Свод 2025 БП'!D64</f>
        <v>0</v>
      </c>
      <c r="E68" s="29">
        <f>'Свод 2025 БП'!E64</f>
        <v>0</v>
      </c>
      <c r="F68" s="29">
        <f>'Свод 2025 БП'!F64</f>
        <v>0</v>
      </c>
      <c r="G68" s="29"/>
      <c r="H68" s="29">
        <f>'Свод 2025 БП'!O64</f>
        <v>0</v>
      </c>
      <c r="I68" s="29">
        <f>'Свод 2025 БП'!P64</f>
        <v>0</v>
      </c>
      <c r="J68" s="29">
        <f>'Свод 2025 БП'!Q64</f>
        <v>10658070</v>
      </c>
      <c r="K68" s="29">
        <f t="shared" si="4"/>
        <v>10658070</v>
      </c>
      <c r="L68" s="137">
        <v>0</v>
      </c>
      <c r="M68" s="137">
        <f t="shared" si="5"/>
        <v>10658070</v>
      </c>
    </row>
    <row r="69" spans="1:13" s="1" customFormat="1" x14ac:dyDescent="0.2">
      <c r="A69" s="20">
        <v>55</v>
      </c>
      <c r="B69" s="21" t="s">
        <v>114</v>
      </c>
      <c r="C69" s="10" t="s">
        <v>52</v>
      </c>
      <c r="D69" s="29">
        <f>'Свод 2025 БП'!D65</f>
        <v>0</v>
      </c>
      <c r="E69" s="29">
        <f>'Свод 2025 БП'!E65</f>
        <v>29818100</v>
      </c>
      <c r="F69" s="29">
        <f>'Свод 2025 БП'!F65</f>
        <v>214607024.39999998</v>
      </c>
      <c r="G69" s="29"/>
      <c r="H69" s="29">
        <f>'Свод 2025 БП'!O65</f>
        <v>0</v>
      </c>
      <c r="I69" s="29">
        <f>'Свод 2025 БП'!P65</f>
        <v>0</v>
      </c>
      <c r="J69" s="29">
        <f>'Свод 2025 БП'!Q65</f>
        <v>8466263.4000000004</v>
      </c>
      <c r="K69" s="29">
        <f t="shared" si="4"/>
        <v>252891387.79999998</v>
      </c>
      <c r="L69" s="137">
        <v>0</v>
      </c>
      <c r="M69" s="137">
        <f t="shared" si="5"/>
        <v>252891387.79999998</v>
      </c>
    </row>
    <row r="70" spans="1:13" s="1" customFormat="1" x14ac:dyDescent="0.2">
      <c r="A70" s="20">
        <v>56</v>
      </c>
      <c r="B70" s="13" t="s">
        <v>115</v>
      </c>
      <c r="C70" s="10" t="s">
        <v>238</v>
      </c>
      <c r="D70" s="29">
        <f>'Свод 2025 БП'!D66</f>
        <v>0</v>
      </c>
      <c r="E70" s="29">
        <f>'Свод 2025 БП'!E66</f>
        <v>24162685</v>
      </c>
      <c r="F70" s="29">
        <f>'Свод 2025 БП'!F66</f>
        <v>178180979.37</v>
      </c>
      <c r="G70" s="29"/>
      <c r="H70" s="29">
        <f>'Свод 2025 БП'!O66</f>
        <v>0</v>
      </c>
      <c r="I70" s="29">
        <f>'Свод 2025 БП'!P66</f>
        <v>0</v>
      </c>
      <c r="J70" s="29">
        <f>'Свод 2025 БП'!Q66</f>
        <v>8759063.3999999985</v>
      </c>
      <c r="K70" s="29">
        <f t="shared" si="4"/>
        <v>211102727.77000001</v>
      </c>
      <c r="L70" s="137">
        <v>0</v>
      </c>
      <c r="M70" s="137">
        <f t="shared" si="5"/>
        <v>211102727.77000001</v>
      </c>
    </row>
    <row r="71" spans="1:13" s="1" customFormat="1" x14ac:dyDescent="0.2">
      <c r="A71" s="20">
        <v>57</v>
      </c>
      <c r="B71" s="12" t="s">
        <v>116</v>
      </c>
      <c r="C71" s="10" t="s">
        <v>117</v>
      </c>
      <c r="D71" s="29">
        <f>'Свод 2025 БП'!D67</f>
        <v>0</v>
      </c>
      <c r="E71" s="29">
        <f>'Свод 2025 БП'!E67</f>
        <v>31620248</v>
      </c>
      <c r="F71" s="29">
        <f>'Свод 2025 БП'!F67</f>
        <v>291649048.52205771</v>
      </c>
      <c r="G71" s="29"/>
      <c r="H71" s="29">
        <f>'Свод 2025 БП'!O67</f>
        <v>0</v>
      </c>
      <c r="I71" s="29">
        <f>'Свод 2025 БП'!P67</f>
        <v>0</v>
      </c>
      <c r="J71" s="29">
        <f>'Свод 2025 БП'!Q67</f>
        <v>0</v>
      </c>
      <c r="K71" s="29">
        <f t="shared" si="4"/>
        <v>323269296.52205771</v>
      </c>
      <c r="L71" s="137">
        <v>0</v>
      </c>
      <c r="M71" s="137">
        <f t="shared" si="5"/>
        <v>323269296.52205771</v>
      </c>
    </row>
    <row r="72" spans="1:13" s="1" customFormat="1" ht="12.75" customHeight="1" x14ac:dyDescent="0.2">
      <c r="A72" s="20">
        <v>58</v>
      </c>
      <c r="B72" s="13" t="s">
        <v>118</v>
      </c>
      <c r="C72" s="10" t="s">
        <v>239</v>
      </c>
      <c r="D72" s="29">
        <f>'Свод 2025 БП'!D68</f>
        <v>0</v>
      </c>
      <c r="E72" s="29">
        <f>'Свод 2025 БП'!E68</f>
        <v>46569749</v>
      </c>
      <c r="F72" s="29">
        <f>'Свод 2025 БП'!F68</f>
        <v>336588641.12</v>
      </c>
      <c r="G72" s="29"/>
      <c r="H72" s="29">
        <f>'Свод 2025 БП'!O68</f>
        <v>0</v>
      </c>
      <c r="I72" s="29">
        <f>'Свод 2025 БП'!P68</f>
        <v>0</v>
      </c>
      <c r="J72" s="29">
        <f>'Свод 2025 БП'!Q68</f>
        <v>9669270.1999999993</v>
      </c>
      <c r="K72" s="29">
        <f t="shared" si="4"/>
        <v>392827660.31999999</v>
      </c>
      <c r="L72" s="137">
        <v>1689651.81</v>
      </c>
      <c r="M72" s="137">
        <f t="shared" si="5"/>
        <v>394517312.13</v>
      </c>
    </row>
    <row r="73" spans="1:13" s="1" customFormat="1" ht="12.75" customHeight="1" x14ac:dyDescent="0.2">
      <c r="A73" s="20">
        <v>59</v>
      </c>
      <c r="B73" s="21" t="s">
        <v>119</v>
      </c>
      <c r="C73" s="10" t="s">
        <v>331</v>
      </c>
      <c r="D73" s="29">
        <f>'Свод 2025 БП'!D69</f>
        <v>0</v>
      </c>
      <c r="E73" s="29">
        <f>'Свод 2025 БП'!E69</f>
        <v>28162637</v>
      </c>
      <c r="F73" s="29">
        <f>'Свод 2025 БП'!F69</f>
        <v>223055415.41</v>
      </c>
      <c r="G73" s="29"/>
      <c r="H73" s="29">
        <f>'Свод 2025 БП'!O69</f>
        <v>0</v>
      </c>
      <c r="I73" s="29">
        <f>'Свод 2025 БП'!P69</f>
        <v>0</v>
      </c>
      <c r="J73" s="29">
        <f>'Свод 2025 БП'!Q69</f>
        <v>14208845.84</v>
      </c>
      <c r="K73" s="29">
        <f t="shared" si="4"/>
        <v>265426898.25</v>
      </c>
      <c r="L73" s="137">
        <v>0</v>
      </c>
      <c r="M73" s="137">
        <f t="shared" si="5"/>
        <v>265426898.25</v>
      </c>
    </row>
    <row r="74" spans="1:13" s="1" customFormat="1" ht="24" x14ac:dyDescent="0.2">
      <c r="A74" s="20">
        <v>60</v>
      </c>
      <c r="B74" s="12" t="s">
        <v>120</v>
      </c>
      <c r="C74" s="10" t="s">
        <v>240</v>
      </c>
      <c r="D74" s="29">
        <f>'Свод 2025 БП'!D70</f>
        <v>0</v>
      </c>
      <c r="E74" s="29">
        <f>'Свод 2025 БП'!E70</f>
        <v>0</v>
      </c>
      <c r="F74" s="29">
        <f>'Свод 2025 БП'!F70</f>
        <v>111679386.46000001</v>
      </c>
      <c r="G74" s="29"/>
      <c r="H74" s="29">
        <f>'Свод 2025 БП'!O70</f>
        <v>0</v>
      </c>
      <c r="I74" s="29">
        <f>'Свод 2025 БП'!P70</f>
        <v>0</v>
      </c>
      <c r="J74" s="29">
        <f>'Свод 2025 БП'!Q70</f>
        <v>0</v>
      </c>
      <c r="K74" s="29">
        <f t="shared" si="4"/>
        <v>111679386.46000001</v>
      </c>
      <c r="L74" s="137">
        <v>0</v>
      </c>
      <c r="M74" s="137">
        <f t="shared" si="5"/>
        <v>111679386.46000001</v>
      </c>
    </row>
    <row r="75" spans="1:13" s="1" customFormat="1" ht="24" x14ac:dyDescent="0.2">
      <c r="A75" s="20">
        <v>61</v>
      </c>
      <c r="B75" s="12" t="s">
        <v>121</v>
      </c>
      <c r="C75" s="10" t="s">
        <v>241</v>
      </c>
      <c r="D75" s="29">
        <f>'Свод 2025 БП'!D71</f>
        <v>0</v>
      </c>
      <c r="E75" s="29">
        <f>'Свод 2025 БП'!E71</f>
        <v>0</v>
      </c>
      <c r="F75" s="29">
        <f>'Свод 2025 БП'!F71</f>
        <v>117830657.55</v>
      </c>
      <c r="G75" s="29"/>
      <c r="H75" s="29">
        <f>'Свод 2025 БП'!O71</f>
        <v>0</v>
      </c>
      <c r="I75" s="29">
        <f>'Свод 2025 БП'!P71</f>
        <v>0</v>
      </c>
      <c r="J75" s="29">
        <f>'Свод 2025 БП'!Q71</f>
        <v>0</v>
      </c>
      <c r="K75" s="29">
        <f t="shared" si="4"/>
        <v>117830657.55</v>
      </c>
      <c r="L75" s="137">
        <v>0</v>
      </c>
      <c r="M75" s="137">
        <f t="shared" si="5"/>
        <v>117830657.55</v>
      </c>
    </row>
    <row r="76" spans="1:13" s="1" customFormat="1" x14ac:dyDescent="0.2">
      <c r="A76" s="20">
        <v>62</v>
      </c>
      <c r="B76" s="13" t="s">
        <v>122</v>
      </c>
      <c r="C76" s="10" t="s">
        <v>242</v>
      </c>
      <c r="D76" s="29">
        <f>'Свод 2025 БП'!D72</f>
        <v>0</v>
      </c>
      <c r="E76" s="29">
        <f>'Свод 2025 БП'!E72</f>
        <v>60603611</v>
      </c>
      <c r="F76" s="29">
        <f>'Свод 2025 БП'!F72</f>
        <v>491004416.70999998</v>
      </c>
      <c r="G76" s="29"/>
      <c r="H76" s="29">
        <f>'Свод 2025 БП'!O72</f>
        <v>0</v>
      </c>
      <c r="I76" s="29">
        <f>'Свод 2025 БП'!P72</f>
        <v>0</v>
      </c>
      <c r="J76" s="29">
        <f>'Свод 2025 БП'!Q72</f>
        <v>1500681.26</v>
      </c>
      <c r="K76" s="29">
        <f t="shared" si="4"/>
        <v>553108708.97000003</v>
      </c>
      <c r="L76" s="137">
        <v>4455122</v>
      </c>
      <c r="M76" s="137">
        <f t="shared" si="5"/>
        <v>557563830.97000003</v>
      </c>
    </row>
    <row r="77" spans="1:13" s="1" customFormat="1" x14ac:dyDescent="0.2">
      <c r="A77" s="20">
        <v>63</v>
      </c>
      <c r="B77" s="13" t="s">
        <v>123</v>
      </c>
      <c r="C77" s="10" t="s">
        <v>51</v>
      </c>
      <c r="D77" s="29">
        <f>'Свод 2025 БП'!D73</f>
        <v>0</v>
      </c>
      <c r="E77" s="29">
        <f>'Свод 2025 БП'!E73</f>
        <v>33267780</v>
      </c>
      <c r="F77" s="29">
        <f>'Свод 2025 БП'!F73</f>
        <v>326731959.77999997</v>
      </c>
      <c r="G77" s="29"/>
      <c r="H77" s="29">
        <f>'Свод 2025 БП'!O73</f>
        <v>0</v>
      </c>
      <c r="I77" s="29">
        <f>'Свод 2025 БП'!P73</f>
        <v>0</v>
      </c>
      <c r="J77" s="29">
        <f>'Свод 2025 БП'!Q73</f>
        <v>12391460.800000001</v>
      </c>
      <c r="K77" s="29">
        <f t="shared" ref="K77:K107" si="6">D77+E77+F77+H77+I77+J77</f>
        <v>372391200.57999998</v>
      </c>
      <c r="L77" s="137">
        <v>3982893.9000000004</v>
      </c>
      <c r="M77" s="137">
        <f t="shared" si="5"/>
        <v>376374094.47999996</v>
      </c>
    </row>
    <row r="78" spans="1:13" s="1" customFormat="1" x14ac:dyDescent="0.2">
      <c r="A78" s="20">
        <v>64</v>
      </c>
      <c r="B78" s="13" t="s">
        <v>124</v>
      </c>
      <c r="C78" s="10" t="s">
        <v>243</v>
      </c>
      <c r="D78" s="29">
        <f>'Свод 2025 БП'!D74</f>
        <v>0</v>
      </c>
      <c r="E78" s="29">
        <f>'Свод 2025 БП'!E74</f>
        <v>84590716</v>
      </c>
      <c r="F78" s="29">
        <f>'Свод 2025 БП'!F74</f>
        <v>631264531.15999997</v>
      </c>
      <c r="G78" s="29"/>
      <c r="H78" s="29">
        <f>'Свод 2025 БП'!O74</f>
        <v>0</v>
      </c>
      <c r="I78" s="29">
        <f>'Свод 2025 БП'!P74</f>
        <v>0</v>
      </c>
      <c r="J78" s="29">
        <f>'Свод 2025 БП'!Q74</f>
        <v>7071924.040000001</v>
      </c>
      <c r="K78" s="29">
        <f t="shared" si="6"/>
        <v>722927171.19999993</v>
      </c>
      <c r="L78" s="137">
        <v>2968418.64</v>
      </c>
      <c r="M78" s="137">
        <f t="shared" si="5"/>
        <v>725895589.83999991</v>
      </c>
    </row>
    <row r="79" spans="1:13" s="1" customFormat="1" x14ac:dyDescent="0.2">
      <c r="A79" s="20">
        <v>65</v>
      </c>
      <c r="B79" s="13" t="s">
        <v>125</v>
      </c>
      <c r="C79" s="10" t="s">
        <v>244</v>
      </c>
      <c r="D79" s="29">
        <f>'Свод 2025 БП'!D75</f>
        <v>0</v>
      </c>
      <c r="E79" s="29">
        <f>'Свод 2025 БП'!E75</f>
        <v>0</v>
      </c>
      <c r="F79" s="29">
        <f>'Свод 2025 БП'!F75</f>
        <v>51940661.5</v>
      </c>
      <c r="G79" s="29"/>
      <c r="H79" s="29">
        <f>'Свод 2025 БП'!O75</f>
        <v>0</v>
      </c>
      <c r="I79" s="29">
        <f>'Свод 2025 БП'!P75</f>
        <v>0</v>
      </c>
      <c r="J79" s="29">
        <f>'Свод 2025 БП'!Q75</f>
        <v>0</v>
      </c>
      <c r="K79" s="29">
        <f t="shared" si="6"/>
        <v>51940661.5</v>
      </c>
      <c r="L79" s="137">
        <v>0</v>
      </c>
      <c r="M79" s="137">
        <f t="shared" ref="M79:M110" si="7">K79+L79</f>
        <v>51940661.5</v>
      </c>
    </row>
    <row r="80" spans="1:13" s="1" customFormat="1" x14ac:dyDescent="0.2">
      <c r="A80" s="20">
        <v>66</v>
      </c>
      <c r="B80" s="12" t="s">
        <v>126</v>
      </c>
      <c r="C80" s="10" t="s">
        <v>245</v>
      </c>
      <c r="D80" s="29">
        <f>'Свод 2025 БП'!D76</f>
        <v>0</v>
      </c>
      <c r="E80" s="29">
        <f>'Свод 2025 БП'!E76</f>
        <v>0</v>
      </c>
      <c r="F80" s="29">
        <f>'Свод 2025 БП'!F76</f>
        <v>69511397.609999999</v>
      </c>
      <c r="G80" s="29"/>
      <c r="H80" s="29">
        <f>'Свод 2025 БП'!O76</f>
        <v>0</v>
      </c>
      <c r="I80" s="29">
        <f>'Свод 2025 БП'!P76</f>
        <v>0</v>
      </c>
      <c r="J80" s="29">
        <f>'Свод 2025 БП'!Q76</f>
        <v>0</v>
      </c>
      <c r="K80" s="29">
        <f t="shared" si="6"/>
        <v>69511397.609999999</v>
      </c>
      <c r="L80" s="137">
        <v>0</v>
      </c>
      <c r="M80" s="137">
        <f t="shared" si="7"/>
        <v>69511397.609999999</v>
      </c>
    </row>
    <row r="81" spans="1:13" s="1" customFormat="1" x14ac:dyDescent="0.2">
      <c r="A81" s="20">
        <v>67</v>
      </c>
      <c r="B81" s="13" t="s">
        <v>127</v>
      </c>
      <c r="C81" s="10" t="s">
        <v>246</v>
      </c>
      <c r="D81" s="29">
        <f>'Свод 2025 БП'!D77</f>
        <v>0</v>
      </c>
      <c r="E81" s="29">
        <f>'Свод 2025 БП'!E77</f>
        <v>0</v>
      </c>
      <c r="F81" s="29">
        <f>'Свод 2025 БП'!F77</f>
        <v>60188224.670000002</v>
      </c>
      <c r="G81" s="29"/>
      <c r="H81" s="29">
        <f>'Свод 2025 БП'!O77</f>
        <v>0</v>
      </c>
      <c r="I81" s="29">
        <f>'Свод 2025 БП'!P77</f>
        <v>0</v>
      </c>
      <c r="J81" s="29">
        <f>'Свод 2025 БП'!Q77</f>
        <v>0</v>
      </c>
      <c r="K81" s="29">
        <f t="shared" si="6"/>
        <v>60188224.670000002</v>
      </c>
      <c r="L81" s="137">
        <v>0</v>
      </c>
      <c r="M81" s="137">
        <f t="shared" si="7"/>
        <v>60188224.670000002</v>
      </c>
    </row>
    <row r="82" spans="1:13" s="1" customFormat="1" x14ac:dyDescent="0.2">
      <c r="A82" s="20">
        <v>68</v>
      </c>
      <c r="B82" s="13" t="s">
        <v>128</v>
      </c>
      <c r="C82" s="10" t="s">
        <v>247</v>
      </c>
      <c r="D82" s="29">
        <f>'Свод 2025 БП'!D78</f>
        <v>0</v>
      </c>
      <c r="E82" s="29">
        <f>'Свод 2025 БП'!E78</f>
        <v>0</v>
      </c>
      <c r="F82" s="29">
        <f>'Свод 2025 БП'!F78</f>
        <v>66968725.549999982</v>
      </c>
      <c r="G82" s="29"/>
      <c r="H82" s="29">
        <f>'Свод 2025 БП'!O78</f>
        <v>0</v>
      </c>
      <c r="I82" s="29">
        <f>'Свод 2025 БП'!P78</f>
        <v>0</v>
      </c>
      <c r="J82" s="29">
        <f>'Свод 2025 БП'!Q78</f>
        <v>0</v>
      </c>
      <c r="K82" s="29">
        <f t="shared" si="6"/>
        <v>66968725.549999982</v>
      </c>
      <c r="L82" s="137">
        <v>0</v>
      </c>
      <c r="M82" s="137">
        <f t="shared" si="7"/>
        <v>66968725.549999982</v>
      </c>
    </row>
    <row r="83" spans="1:13" s="1" customFormat="1" x14ac:dyDescent="0.2">
      <c r="A83" s="20">
        <v>69</v>
      </c>
      <c r="B83" s="12" t="s">
        <v>129</v>
      </c>
      <c r="C83" s="10" t="s">
        <v>248</v>
      </c>
      <c r="D83" s="29">
        <f>'Свод 2025 БП'!D79</f>
        <v>0</v>
      </c>
      <c r="E83" s="29">
        <f>'Свод 2025 БП'!E79</f>
        <v>0</v>
      </c>
      <c r="F83" s="29">
        <f>'Свод 2025 БП'!F79</f>
        <v>85038972.310000002</v>
      </c>
      <c r="G83" s="29"/>
      <c r="H83" s="29">
        <f>'Свод 2025 БП'!O79</f>
        <v>0</v>
      </c>
      <c r="I83" s="29">
        <f>'Свод 2025 БП'!P79</f>
        <v>0</v>
      </c>
      <c r="J83" s="29">
        <f>'Свод 2025 БП'!Q79</f>
        <v>0</v>
      </c>
      <c r="K83" s="29">
        <f t="shared" si="6"/>
        <v>85038972.310000002</v>
      </c>
      <c r="L83" s="137">
        <v>0</v>
      </c>
      <c r="M83" s="137">
        <f t="shared" si="7"/>
        <v>85038972.310000002</v>
      </c>
    </row>
    <row r="84" spans="1:13" s="1" customFormat="1" x14ac:dyDescent="0.2">
      <c r="A84" s="20">
        <v>70</v>
      </c>
      <c r="B84" s="12" t="s">
        <v>130</v>
      </c>
      <c r="C84" s="10" t="s">
        <v>249</v>
      </c>
      <c r="D84" s="29">
        <f>'Свод 2025 БП'!D80</f>
        <v>0</v>
      </c>
      <c r="E84" s="29">
        <f>'Свод 2025 БП'!E80</f>
        <v>0</v>
      </c>
      <c r="F84" s="29">
        <f>'Свод 2025 БП'!F80</f>
        <v>59150994.010000005</v>
      </c>
      <c r="G84" s="29"/>
      <c r="H84" s="29">
        <f>'Свод 2025 БП'!O80</f>
        <v>0</v>
      </c>
      <c r="I84" s="29">
        <f>'Свод 2025 БП'!P80</f>
        <v>0</v>
      </c>
      <c r="J84" s="29">
        <f>'Свод 2025 БП'!Q80</f>
        <v>0</v>
      </c>
      <c r="K84" s="29">
        <f t="shared" si="6"/>
        <v>59150994.010000005</v>
      </c>
      <c r="L84" s="137">
        <v>0</v>
      </c>
      <c r="M84" s="137">
        <f t="shared" si="7"/>
        <v>59150994.010000005</v>
      </c>
    </row>
    <row r="85" spans="1:13" s="1" customFormat="1" x14ac:dyDescent="0.2">
      <c r="A85" s="20">
        <v>71</v>
      </c>
      <c r="B85" s="12" t="s">
        <v>131</v>
      </c>
      <c r="C85" s="10" t="s">
        <v>250</v>
      </c>
      <c r="D85" s="29">
        <f>'Свод 2025 БП'!D81</f>
        <v>0</v>
      </c>
      <c r="E85" s="29">
        <f>'Свод 2025 БП'!E81</f>
        <v>0</v>
      </c>
      <c r="F85" s="29">
        <f>'Свод 2025 БП'!F81</f>
        <v>52168700.75</v>
      </c>
      <c r="G85" s="29"/>
      <c r="H85" s="29">
        <f>'Свод 2025 БП'!O81</f>
        <v>0</v>
      </c>
      <c r="I85" s="29">
        <f>'Свод 2025 БП'!P81</f>
        <v>0</v>
      </c>
      <c r="J85" s="29">
        <f>'Свод 2025 БП'!Q81</f>
        <v>0</v>
      </c>
      <c r="K85" s="29">
        <f t="shared" si="6"/>
        <v>52168700.75</v>
      </c>
      <c r="L85" s="137">
        <v>0</v>
      </c>
      <c r="M85" s="137">
        <f t="shared" si="7"/>
        <v>52168700.75</v>
      </c>
    </row>
    <row r="86" spans="1:13" s="1" customFormat="1" x14ac:dyDescent="0.2">
      <c r="A86" s="20">
        <v>72</v>
      </c>
      <c r="B86" s="21" t="s">
        <v>132</v>
      </c>
      <c r="C86" s="10" t="s">
        <v>133</v>
      </c>
      <c r="D86" s="29">
        <f>'Свод 2025 БП'!D82</f>
        <v>407603866.69999999</v>
      </c>
      <c r="E86" s="29">
        <f>'Свод 2025 БП'!E82</f>
        <v>70646104</v>
      </c>
      <c r="F86" s="29">
        <f>'Свод 2025 БП'!F82</f>
        <v>605776463.01999998</v>
      </c>
      <c r="G86" s="29"/>
      <c r="H86" s="29">
        <f>'Свод 2025 БП'!O82</f>
        <v>0</v>
      </c>
      <c r="I86" s="29">
        <f>'Свод 2025 БП'!P82</f>
        <v>0</v>
      </c>
      <c r="J86" s="29">
        <f>'Свод 2025 БП'!Q82</f>
        <v>9477756.5700000003</v>
      </c>
      <c r="K86" s="29">
        <f t="shared" si="6"/>
        <v>1093504190.29</v>
      </c>
      <c r="L86" s="137">
        <v>16950599.780000001</v>
      </c>
      <c r="M86" s="137">
        <f t="shared" si="7"/>
        <v>1110454790.0699999</v>
      </c>
    </row>
    <row r="87" spans="1:13" s="1" customFormat="1" x14ac:dyDescent="0.2">
      <c r="A87" s="20">
        <v>73</v>
      </c>
      <c r="B87" s="12" t="s">
        <v>134</v>
      </c>
      <c r="C87" s="10" t="s">
        <v>251</v>
      </c>
      <c r="D87" s="29">
        <f>'Свод 2025 БП'!D83</f>
        <v>133613494.84999999</v>
      </c>
      <c r="E87" s="29">
        <f>'Свод 2025 БП'!E83</f>
        <v>116900300</v>
      </c>
      <c r="F87" s="29">
        <f>'Свод 2025 БП'!F83</f>
        <v>990204494.54000008</v>
      </c>
      <c r="G87" s="29"/>
      <c r="H87" s="29">
        <f>'Свод 2025 БП'!O83</f>
        <v>0</v>
      </c>
      <c r="I87" s="29">
        <f>'Свод 2025 БП'!P83</f>
        <v>0</v>
      </c>
      <c r="J87" s="29">
        <f>'Свод 2025 БП'!Q83</f>
        <v>78629557.709999993</v>
      </c>
      <c r="K87" s="29">
        <f t="shared" si="6"/>
        <v>1319347847.1000001</v>
      </c>
      <c r="L87" s="137">
        <v>37956380.529999986</v>
      </c>
      <c r="M87" s="137">
        <f t="shared" si="7"/>
        <v>1357304227.6300001</v>
      </c>
    </row>
    <row r="88" spans="1:13" s="1" customFormat="1" x14ac:dyDescent="0.2">
      <c r="A88" s="20">
        <v>74</v>
      </c>
      <c r="B88" s="21" t="s">
        <v>135</v>
      </c>
      <c r="C88" s="10" t="s">
        <v>35</v>
      </c>
      <c r="D88" s="29">
        <f>'Свод 2025 БП'!D84</f>
        <v>1142502252.04</v>
      </c>
      <c r="E88" s="29">
        <f>'Свод 2025 БП'!E84</f>
        <v>91314851</v>
      </c>
      <c r="F88" s="29">
        <f>'Свод 2025 БП'!F84</f>
        <v>650496190.70000005</v>
      </c>
      <c r="G88" s="29"/>
      <c r="H88" s="29">
        <f>'Свод 2025 БП'!O84</f>
        <v>0</v>
      </c>
      <c r="I88" s="29">
        <f>'Свод 2025 БП'!P84</f>
        <v>0</v>
      </c>
      <c r="J88" s="29">
        <f>'Свод 2025 БП'!Q84</f>
        <v>69739316.079999998</v>
      </c>
      <c r="K88" s="29">
        <f t="shared" si="6"/>
        <v>1954052609.8199999</v>
      </c>
      <c r="L88" s="137">
        <v>13768057.030000001</v>
      </c>
      <c r="M88" s="137">
        <f t="shared" si="7"/>
        <v>1967820666.8499999</v>
      </c>
    </row>
    <row r="89" spans="1:13" s="1" customFormat="1" x14ac:dyDescent="0.2">
      <c r="A89" s="20">
        <v>75</v>
      </c>
      <c r="B89" s="12" t="s">
        <v>136</v>
      </c>
      <c r="C89" s="10" t="s">
        <v>436</v>
      </c>
      <c r="D89" s="29">
        <f>'Свод 2025 БП'!D85</f>
        <v>42822036.210000001</v>
      </c>
      <c r="E89" s="29">
        <f>'Свод 2025 БП'!E85</f>
        <v>38532543</v>
      </c>
      <c r="F89" s="29">
        <f>'Свод 2025 БП'!F85</f>
        <v>384522738.37</v>
      </c>
      <c r="G89" s="29"/>
      <c r="H89" s="29">
        <f>'Свод 2025 БП'!O85</f>
        <v>0</v>
      </c>
      <c r="I89" s="29">
        <f>'Свод 2025 БП'!P85</f>
        <v>0</v>
      </c>
      <c r="J89" s="29">
        <f>'Свод 2025 БП'!Q85</f>
        <v>4574337.58</v>
      </c>
      <c r="K89" s="29">
        <f t="shared" si="6"/>
        <v>470451655.16000003</v>
      </c>
      <c r="L89" s="137">
        <v>12957251.370000001</v>
      </c>
      <c r="M89" s="137">
        <f t="shared" si="7"/>
        <v>483408906.53000003</v>
      </c>
    </row>
    <row r="90" spans="1:13" s="1" customFormat="1" ht="13.5" customHeight="1" x14ac:dyDescent="0.2">
      <c r="A90" s="20">
        <v>76</v>
      </c>
      <c r="B90" s="12" t="s">
        <v>137</v>
      </c>
      <c r="C90" s="10" t="s">
        <v>36</v>
      </c>
      <c r="D90" s="29">
        <f>'Свод 2025 БП'!D86</f>
        <v>831534922.18000007</v>
      </c>
      <c r="E90" s="29">
        <f>'Свод 2025 БП'!E86</f>
        <v>152609969</v>
      </c>
      <c r="F90" s="29">
        <f>'Свод 2025 БП'!F86</f>
        <v>989183958.1500001</v>
      </c>
      <c r="G90" s="29"/>
      <c r="H90" s="29">
        <f>'Свод 2025 БП'!O86</f>
        <v>0</v>
      </c>
      <c r="I90" s="29">
        <f>'Свод 2025 БП'!P86</f>
        <v>0</v>
      </c>
      <c r="J90" s="29">
        <f>'Свод 2025 БП'!Q86</f>
        <v>66869094.450000003</v>
      </c>
      <c r="K90" s="29">
        <f t="shared" si="6"/>
        <v>2040197943.7800002</v>
      </c>
      <c r="L90" s="137">
        <v>21260884.280000001</v>
      </c>
      <c r="M90" s="137">
        <f t="shared" si="7"/>
        <v>2061458828.0600002</v>
      </c>
    </row>
    <row r="91" spans="1:13" s="1" customFormat="1" ht="14.25" customHeight="1" x14ac:dyDescent="0.2">
      <c r="A91" s="20">
        <v>77</v>
      </c>
      <c r="B91" s="12" t="s">
        <v>138</v>
      </c>
      <c r="C91" s="10" t="s">
        <v>50</v>
      </c>
      <c r="D91" s="29">
        <f>'Свод 2025 БП'!D87</f>
        <v>653975993.94000006</v>
      </c>
      <c r="E91" s="29">
        <f>'Свод 2025 БП'!E87</f>
        <v>24267852</v>
      </c>
      <c r="F91" s="29">
        <f>'Свод 2025 БП'!F87</f>
        <v>230978846.92000002</v>
      </c>
      <c r="G91" s="29"/>
      <c r="H91" s="29">
        <f>'Свод 2025 БП'!O87</f>
        <v>0</v>
      </c>
      <c r="I91" s="29">
        <f>'Свод 2025 БП'!P87</f>
        <v>0</v>
      </c>
      <c r="J91" s="29">
        <f>'Свод 2025 БП'!Q87</f>
        <v>231249681.50999999</v>
      </c>
      <c r="K91" s="29">
        <f t="shared" si="6"/>
        <v>1140472374.3700001</v>
      </c>
      <c r="L91" s="137">
        <v>14383604.989999998</v>
      </c>
      <c r="M91" s="137">
        <f t="shared" si="7"/>
        <v>1154855979.3600001</v>
      </c>
    </row>
    <row r="92" spans="1:13" s="1" customFormat="1" x14ac:dyDescent="0.2">
      <c r="A92" s="20">
        <v>78</v>
      </c>
      <c r="B92" s="12" t="s">
        <v>139</v>
      </c>
      <c r="C92" s="10" t="s">
        <v>232</v>
      </c>
      <c r="D92" s="29">
        <f>'Свод 2025 БП'!D88</f>
        <v>1459320128.3499999</v>
      </c>
      <c r="E92" s="29">
        <f>'Свод 2025 БП'!E88</f>
        <v>82618185</v>
      </c>
      <c r="F92" s="29">
        <f>'Свод 2025 БП'!F88</f>
        <v>788031357.21000004</v>
      </c>
      <c r="G92" s="29"/>
      <c r="H92" s="29">
        <f>'Свод 2025 БП'!O88</f>
        <v>0</v>
      </c>
      <c r="I92" s="29">
        <f>'Свод 2025 БП'!P88</f>
        <v>7482374</v>
      </c>
      <c r="J92" s="29">
        <f>'Свод 2025 БП'!Q88</f>
        <v>126578925.90000001</v>
      </c>
      <c r="K92" s="29">
        <f t="shared" si="6"/>
        <v>2464030970.46</v>
      </c>
      <c r="L92" s="137">
        <v>19558519.490000002</v>
      </c>
      <c r="M92" s="137">
        <f t="shared" si="7"/>
        <v>2483589489.9499998</v>
      </c>
    </row>
    <row r="93" spans="1:13" s="1" customFormat="1" x14ac:dyDescent="0.2">
      <c r="A93" s="20">
        <v>79</v>
      </c>
      <c r="B93" s="12" t="s">
        <v>140</v>
      </c>
      <c r="C93" s="10" t="s">
        <v>313</v>
      </c>
      <c r="D93" s="29">
        <f>'Свод 2025 БП'!D89</f>
        <v>484944359.73000002</v>
      </c>
      <c r="E93" s="29">
        <f>'Свод 2025 БП'!E89</f>
        <v>12390869</v>
      </c>
      <c r="F93" s="29">
        <f>'Свод 2025 БП'!F89</f>
        <v>68218344.180000007</v>
      </c>
      <c r="G93" s="29"/>
      <c r="H93" s="29">
        <f>'Свод 2025 БП'!O89</f>
        <v>0</v>
      </c>
      <c r="I93" s="29">
        <f>'Свод 2025 БП'!P89</f>
        <v>0</v>
      </c>
      <c r="J93" s="29">
        <f>'Свод 2025 БП'!Q89</f>
        <v>0</v>
      </c>
      <c r="K93" s="29">
        <f t="shared" si="6"/>
        <v>565553572.91000009</v>
      </c>
      <c r="L93" s="137">
        <v>0</v>
      </c>
      <c r="M93" s="137">
        <f t="shared" si="7"/>
        <v>565553572.91000009</v>
      </c>
    </row>
    <row r="94" spans="1:13" s="1" customFormat="1" x14ac:dyDescent="0.2">
      <c r="A94" s="20">
        <v>80</v>
      </c>
      <c r="B94" s="13" t="s">
        <v>141</v>
      </c>
      <c r="C94" s="10" t="s">
        <v>262</v>
      </c>
      <c r="D94" s="29">
        <f>'Свод 2025 БП'!D90</f>
        <v>0</v>
      </c>
      <c r="E94" s="29">
        <f>'Свод 2025 БП'!E90</f>
        <v>0</v>
      </c>
      <c r="F94" s="29">
        <f>'Свод 2025 БП'!F90</f>
        <v>0</v>
      </c>
      <c r="G94" s="29"/>
      <c r="H94" s="29">
        <f>'Свод 2025 БП'!O90</f>
        <v>3227101557</v>
      </c>
      <c r="I94" s="29">
        <f>'Свод 2025 БП'!P90</f>
        <v>0</v>
      </c>
      <c r="J94" s="29">
        <f>'Свод 2025 БП'!Q90</f>
        <v>0</v>
      </c>
      <c r="K94" s="29">
        <f t="shared" si="6"/>
        <v>3227101557</v>
      </c>
      <c r="L94" s="137">
        <v>0</v>
      </c>
      <c r="M94" s="137">
        <f t="shared" si="7"/>
        <v>3227101557</v>
      </c>
    </row>
    <row r="95" spans="1:13" s="1" customFormat="1" ht="26.25" customHeight="1" x14ac:dyDescent="0.2">
      <c r="A95" s="218">
        <v>81</v>
      </c>
      <c r="B95" s="221" t="s">
        <v>142</v>
      </c>
      <c r="C95" s="16" t="s">
        <v>252</v>
      </c>
      <c r="D95" s="29">
        <f>'Свод 2025 БП'!D91</f>
        <v>194933105.74000001</v>
      </c>
      <c r="E95" s="29">
        <f>'Свод 2025 БП'!E91</f>
        <v>266845148</v>
      </c>
      <c r="F95" s="29">
        <f>'Свод 2025 БП'!F91</f>
        <v>82067010.789999992</v>
      </c>
      <c r="G95" s="29"/>
      <c r="H95" s="29">
        <f>'Свод 2025 БП'!O91</f>
        <v>0</v>
      </c>
      <c r="I95" s="29">
        <f>'Свод 2025 БП'!P91</f>
        <v>0</v>
      </c>
      <c r="J95" s="29">
        <f>'Свод 2025 БП'!Q91</f>
        <v>0</v>
      </c>
      <c r="K95" s="29">
        <f t="shared" si="6"/>
        <v>543845264.52999997</v>
      </c>
      <c r="L95" s="137">
        <v>0</v>
      </c>
      <c r="M95" s="137">
        <f t="shared" si="7"/>
        <v>543845264.52999997</v>
      </c>
    </row>
    <row r="96" spans="1:13" s="1" customFormat="1" ht="33" customHeight="1" x14ac:dyDescent="0.2">
      <c r="A96" s="219"/>
      <c r="B96" s="222"/>
      <c r="C96" s="10" t="s">
        <v>311</v>
      </c>
      <c r="D96" s="29">
        <f>'Свод 2025 БП'!D92</f>
        <v>0</v>
      </c>
      <c r="E96" s="29">
        <f>'Свод 2025 БП'!E92</f>
        <v>0</v>
      </c>
      <c r="F96" s="29">
        <f>'Свод 2025 БП'!F92</f>
        <v>36342702.509999998</v>
      </c>
      <c r="G96" s="29"/>
      <c r="H96" s="29">
        <f>'Свод 2025 БП'!O92</f>
        <v>0</v>
      </c>
      <c r="I96" s="29">
        <f>'Свод 2025 БП'!P92</f>
        <v>0</v>
      </c>
      <c r="J96" s="29">
        <f>'Свод 2025 БП'!Q92</f>
        <v>0</v>
      </c>
      <c r="K96" s="29">
        <f t="shared" si="6"/>
        <v>36342702.509999998</v>
      </c>
      <c r="L96" s="137">
        <v>0</v>
      </c>
      <c r="M96" s="137">
        <f t="shared" si="7"/>
        <v>36342702.509999998</v>
      </c>
    </row>
    <row r="97" spans="1:13" s="1" customFormat="1" ht="24.75" customHeight="1" x14ac:dyDescent="0.2">
      <c r="A97" s="219"/>
      <c r="B97" s="222"/>
      <c r="C97" s="10" t="s">
        <v>253</v>
      </c>
      <c r="D97" s="29">
        <f>'Свод 2025 БП'!D93</f>
        <v>0</v>
      </c>
      <c r="E97" s="29">
        <f>'Свод 2025 БП'!E93</f>
        <v>0</v>
      </c>
      <c r="F97" s="29">
        <f>'Свод 2025 БП'!F93</f>
        <v>11212059.800000001</v>
      </c>
      <c r="G97" s="29"/>
      <c r="H97" s="29">
        <f>'Свод 2025 БП'!O93</f>
        <v>0</v>
      </c>
      <c r="I97" s="29">
        <f>'Свод 2025 БП'!P93</f>
        <v>0</v>
      </c>
      <c r="J97" s="29">
        <f>'Свод 2025 БП'!Q93</f>
        <v>0</v>
      </c>
      <c r="K97" s="29">
        <f t="shared" si="6"/>
        <v>11212059.800000001</v>
      </c>
      <c r="L97" s="137">
        <v>0</v>
      </c>
      <c r="M97" s="137">
        <f t="shared" si="7"/>
        <v>11212059.800000001</v>
      </c>
    </row>
    <row r="98" spans="1:13" s="1" customFormat="1" ht="36" customHeight="1" x14ac:dyDescent="0.2">
      <c r="A98" s="220"/>
      <c r="B98" s="223"/>
      <c r="C98" s="22" t="s">
        <v>312</v>
      </c>
      <c r="D98" s="29">
        <f>'Свод 2025 БП'!D94</f>
        <v>194933105.74000001</v>
      </c>
      <c r="E98" s="29">
        <f>'Свод 2025 БП'!E94</f>
        <v>266845148</v>
      </c>
      <c r="F98" s="29">
        <f>'Свод 2025 БП'!F94</f>
        <v>34512248.480000004</v>
      </c>
      <c r="G98" s="29"/>
      <c r="H98" s="29">
        <f>'Свод 2025 БП'!O94</f>
        <v>0</v>
      </c>
      <c r="I98" s="29">
        <f>'Свод 2025 БП'!P94</f>
        <v>0</v>
      </c>
      <c r="J98" s="29">
        <f>'Свод 2025 БП'!Q94</f>
        <v>0</v>
      </c>
      <c r="K98" s="29">
        <f t="shared" si="6"/>
        <v>496290502.22000003</v>
      </c>
      <c r="L98" s="137">
        <v>0</v>
      </c>
      <c r="M98" s="137">
        <f t="shared" si="7"/>
        <v>496290502.22000003</v>
      </c>
    </row>
    <row r="99" spans="1:13" s="1" customFormat="1" ht="24" x14ac:dyDescent="0.2">
      <c r="A99" s="20">
        <v>82</v>
      </c>
      <c r="B99" s="13" t="s">
        <v>143</v>
      </c>
      <c r="C99" s="10" t="s">
        <v>49</v>
      </c>
      <c r="D99" s="29">
        <f>'Свод 2025 БП'!D95</f>
        <v>0</v>
      </c>
      <c r="E99" s="29">
        <f>'Свод 2025 БП'!E95</f>
        <v>0</v>
      </c>
      <c r="F99" s="29">
        <f>'Свод 2025 БП'!F95</f>
        <v>2714873.8900000039</v>
      </c>
      <c r="G99" s="29"/>
      <c r="H99" s="29">
        <f>'Свод 2025 БП'!O95</f>
        <v>0</v>
      </c>
      <c r="I99" s="29">
        <f>'Свод 2025 БП'!P95</f>
        <v>0</v>
      </c>
      <c r="J99" s="29">
        <f>'Свод 2025 БП'!Q95</f>
        <v>0</v>
      </c>
      <c r="K99" s="29">
        <f t="shared" si="6"/>
        <v>2714873.8900000039</v>
      </c>
      <c r="L99" s="137">
        <v>0</v>
      </c>
      <c r="M99" s="137">
        <f t="shared" si="7"/>
        <v>2714873.8900000039</v>
      </c>
    </row>
    <row r="100" spans="1:13" s="1" customFormat="1" x14ac:dyDescent="0.2">
      <c r="A100" s="20">
        <v>83</v>
      </c>
      <c r="B100" s="13" t="s">
        <v>144</v>
      </c>
      <c r="C100" s="10" t="s">
        <v>145</v>
      </c>
      <c r="D100" s="29">
        <f>'Свод 2025 БП'!D96</f>
        <v>0</v>
      </c>
      <c r="E100" s="29">
        <f>'Свод 2025 БП'!E96</f>
        <v>3662482</v>
      </c>
      <c r="F100" s="29">
        <f>'Свод 2025 БП'!F96</f>
        <v>31299946.560000014</v>
      </c>
      <c r="G100" s="29"/>
      <c r="H100" s="29">
        <f>'Свод 2025 БП'!O96</f>
        <v>0</v>
      </c>
      <c r="I100" s="29">
        <f>'Свод 2025 БП'!P96</f>
        <v>0</v>
      </c>
      <c r="J100" s="29">
        <f>'Свод 2025 БП'!Q96</f>
        <v>0</v>
      </c>
      <c r="K100" s="29">
        <f t="shared" si="6"/>
        <v>34962428.560000017</v>
      </c>
      <c r="L100" s="137">
        <v>0</v>
      </c>
      <c r="M100" s="137">
        <f t="shared" si="7"/>
        <v>34962428.560000017</v>
      </c>
    </row>
    <row r="101" spans="1:13" s="1" customFormat="1" x14ac:dyDescent="0.2">
      <c r="A101" s="20">
        <v>84</v>
      </c>
      <c r="B101" s="21" t="s">
        <v>146</v>
      </c>
      <c r="C101" s="10" t="s">
        <v>147</v>
      </c>
      <c r="D101" s="29">
        <f>'Свод 2025 БП'!D97</f>
        <v>295535645.98000002</v>
      </c>
      <c r="E101" s="29">
        <f>'Свод 2025 БП'!E97</f>
        <v>22691964</v>
      </c>
      <c r="F101" s="29">
        <f>'Свод 2025 БП'!F97</f>
        <v>214340421.91000003</v>
      </c>
      <c r="G101" s="29"/>
      <c r="H101" s="29">
        <f>'Свод 2025 БП'!O97</f>
        <v>0</v>
      </c>
      <c r="I101" s="29">
        <f>'Свод 2025 БП'!P97</f>
        <v>0</v>
      </c>
      <c r="J101" s="29">
        <f>'Свод 2025 БП'!Q97</f>
        <v>65732736.329999998</v>
      </c>
      <c r="K101" s="29">
        <f t="shared" si="6"/>
        <v>598300768.22000003</v>
      </c>
      <c r="L101" s="137">
        <v>0</v>
      </c>
      <c r="M101" s="137">
        <f t="shared" si="7"/>
        <v>598300768.22000003</v>
      </c>
    </row>
    <row r="102" spans="1:13" s="1" customFormat="1" x14ac:dyDescent="0.2">
      <c r="A102" s="20">
        <v>85</v>
      </c>
      <c r="B102" s="13" t="s">
        <v>148</v>
      </c>
      <c r="C102" s="10" t="s">
        <v>27</v>
      </c>
      <c r="D102" s="29">
        <f>'Свод 2025 БП'!D98</f>
        <v>48478115</v>
      </c>
      <c r="E102" s="29">
        <f>'Свод 2025 БП'!E98</f>
        <v>11906748</v>
      </c>
      <c r="F102" s="29">
        <f>'Свод 2025 БП'!F98</f>
        <v>152803474.11000001</v>
      </c>
      <c r="G102" s="29"/>
      <c r="H102" s="29">
        <f>'Свод 2025 БП'!O98</f>
        <v>0</v>
      </c>
      <c r="I102" s="29">
        <f>'Свод 2025 БП'!P98</f>
        <v>0</v>
      </c>
      <c r="J102" s="29">
        <f>'Свод 2025 БП'!Q98</f>
        <v>0</v>
      </c>
      <c r="K102" s="29">
        <f t="shared" si="6"/>
        <v>213188337.11000001</v>
      </c>
      <c r="L102" s="137">
        <v>28516413.329999998</v>
      </c>
      <c r="M102" s="137">
        <f t="shared" si="7"/>
        <v>241704750.44</v>
      </c>
    </row>
    <row r="103" spans="1:13" s="1" customFormat="1" x14ac:dyDescent="0.2">
      <c r="A103" s="20">
        <v>86</v>
      </c>
      <c r="B103" s="21" t="s">
        <v>149</v>
      </c>
      <c r="C103" s="10" t="s">
        <v>12</v>
      </c>
      <c r="D103" s="29">
        <f>'Свод 2025 БП'!D99</f>
        <v>55824537.030000001</v>
      </c>
      <c r="E103" s="29">
        <f>'Свод 2025 БП'!E99</f>
        <v>12017634</v>
      </c>
      <c r="F103" s="29">
        <f>'Свод 2025 БП'!F99</f>
        <v>140443636.26000002</v>
      </c>
      <c r="G103" s="29"/>
      <c r="H103" s="29">
        <f>'Свод 2025 БП'!O99</f>
        <v>0</v>
      </c>
      <c r="I103" s="29">
        <f>'Свод 2025 БП'!P99</f>
        <v>0</v>
      </c>
      <c r="J103" s="29">
        <f>'Свод 2025 БП'!Q99</f>
        <v>1449039.7000000002</v>
      </c>
      <c r="K103" s="29">
        <f t="shared" si="6"/>
        <v>209734846.99000001</v>
      </c>
      <c r="L103" s="137">
        <v>16425779.349999998</v>
      </c>
      <c r="M103" s="137">
        <f t="shared" si="7"/>
        <v>226160626.34</v>
      </c>
    </row>
    <row r="104" spans="1:13" s="1" customFormat="1" x14ac:dyDescent="0.2">
      <c r="A104" s="20">
        <v>87</v>
      </c>
      <c r="B104" s="21" t="s">
        <v>150</v>
      </c>
      <c r="C104" s="10" t="s">
        <v>26</v>
      </c>
      <c r="D104" s="29">
        <f>'Свод 2025 БП'!D100</f>
        <v>134867519.58000001</v>
      </c>
      <c r="E104" s="29">
        <f>'Свод 2025 БП'!E100</f>
        <v>33730104</v>
      </c>
      <c r="F104" s="29">
        <f>'Свод 2025 БП'!F100</f>
        <v>345528338.07000005</v>
      </c>
      <c r="G104" s="29"/>
      <c r="H104" s="29">
        <f>'Свод 2025 БП'!O100</f>
        <v>0</v>
      </c>
      <c r="I104" s="29">
        <f>'Свод 2025 БП'!P100</f>
        <v>0</v>
      </c>
      <c r="J104" s="29">
        <f>'Свод 2025 БП'!Q100</f>
        <v>0</v>
      </c>
      <c r="K104" s="29">
        <f t="shared" si="6"/>
        <v>514125961.6500001</v>
      </c>
      <c r="L104" s="137">
        <v>23937083.620000005</v>
      </c>
      <c r="M104" s="137">
        <f t="shared" si="7"/>
        <v>538063045.2700001</v>
      </c>
    </row>
    <row r="105" spans="1:13" s="1" customFormat="1" x14ac:dyDescent="0.2">
      <c r="A105" s="20">
        <v>88</v>
      </c>
      <c r="B105" s="13" t="s">
        <v>151</v>
      </c>
      <c r="C105" s="10" t="s">
        <v>43</v>
      </c>
      <c r="D105" s="29">
        <f>'Свод 2025 БП'!D101</f>
        <v>65999835.229999997</v>
      </c>
      <c r="E105" s="29">
        <f>'Свод 2025 БП'!E101</f>
        <v>14655190</v>
      </c>
      <c r="F105" s="29">
        <f>'Свод 2025 БП'!F101</f>
        <v>172220031.36000001</v>
      </c>
      <c r="G105" s="29"/>
      <c r="H105" s="29">
        <f>'Свод 2025 БП'!O101</f>
        <v>0</v>
      </c>
      <c r="I105" s="29">
        <f>'Свод 2025 БП'!P101</f>
        <v>0</v>
      </c>
      <c r="J105" s="29">
        <f>'Свод 2025 БП'!Q101</f>
        <v>0</v>
      </c>
      <c r="K105" s="29">
        <f t="shared" si="6"/>
        <v>252875056.59</v>
      </c>
      <c r="L105" s="137">
        <v>11582682.969999999</v>
      </c>
      <c r="M105" s="137">
        <f t="shared" si="7"/>
        <v>264457739.56</v>
      </c>
    </row>
    <row r="106" spans="1:13" s="1" customFormat="1" x14ac:dyDescent="0.2">
      <c r="A106" s="20">
        <v>89</v>
      </c>
      <c r="B106" s="12" t="s">
        <v>153</v>
      </c>
      <c r="C106" s="10" t="s">
        <v>28</v>
      </c>
      <c r="D106" s="29">
        <f>'Свод 2025 БП'!D102</f>
        <v>92810752.420000002</v>
      </c>
      <c r="E106" s="29">
        <f>'Свод 2025 БП'!E102</f>
        <v>40605644</v>
      </c>
      <c r="F106" s="29">
        <f>'Свод 2025 БП'!F102</f>
        <v>446007943.40999997</v>
      </c>
      <c r="G106" s="29"/>
      <c r="H106" s="29">
        <f>'Свод 2025 БП'!O102</f>
        <v>0</v>
      </c>
      <c r="I106" s="29">
        <f>'Свод 2025 БП'!P102</f>
        <v>0</v>
      </c>
      <c r="J106" s="29">
        <f>'Свод 2025 БП'!Q102</f>
        <v>0</v>
      </c>
      <c r="K106" s="29">
        <f t="shared" si="6"/>
        <v>579424339.82999992</v>
      </c>
      <c r="L106" s="137">
        <v>24713149.849999994</v>
      </c>
      <c r="M106" s="137">
        <f t="shared" si="7"/>
        <v>604137489.67999995</v>
      </c>
    </row>
    <row r="107" spans="1:13" s="1" customFormat="1" x14ac:dyDescent="0.2">
      <c r="A107" s="20">
        <v>90</v>
      </c>
      <c r="B107" s="12" t="s">
        <v>154</v>
      </c>
      <c r="C107" s="10" t="s">
        <v>29</v>
      </c>
      <c r="D107" s="29">
        <f>'Свод 2025 БП'!D103</f>
        <v>135011431.06</v>
      </c>
      <c r="E107" s="29">
        <f>'Свод 2025 БП'!E103</f>
        <v>33318493</v>
      </c>
      <c r="F107" s="29">
        <f>'Свод 2025 БП'!F103</f>
        <v>356212277.28000003</v>
      </c>
      <c r="G107" s="29"/>
      <c r="H107" s="29">
        <f>'Свод 2025 БП'!O103</f>
        <v>0</v>
      </c>
      <c r="I107" s="29">
        <f>'Свод 2025 БП'!P103</f>
        <v>0</v>
      </c>
      <c r="J107" s="29">
        <f>'Свод 2025 БП'!Q103</f>
        <v>0</v>
      </c>
      <c r="K107" s="29">
        <f t="shared" si="6"/>
        <v>524542201.34000003</v>
      </c>
      <c r="L107" s="137">
        <v>23243722.940000005</v>
      </c>
      <c r="M107" s="137">
        <f t="shared" si="7"/>
        <v>547785924.28000009</v>
      </c>
    </row>
    <row r="108" spans="1:13" s="1" customFormat="1" x14ac:dyDescent="0.2">
      <c r="A108" s="20">
        <v>91</v>
      </c>
      <c r="B108" s="21" t="s">
        <v>155</v>
      </c>
      <c r="C108" s="10" t="s">
        <v>14</v>
      </c>
      <c r="D108" s="29">
        <f>'Свод 2025 БП'!D104</f>
        <v>50210330.120000005</v>
      </c>
      <c r="E108" s="29">
        <f>'Свод 2025 БП'!E104</f>
        <v>11916560</v>
      </c>
      <c r="F108" s="29">
        <f>'Свод 2025 БП'!F104</f>
        <v>132085491.22</v>
      </c>
      <c r="G108" s="29"/>
      <c r="H108" s="29">
        <f>'Свод 2025 БП'!O104</f>
        <v>0</v>
      </c>
      <c r="I108" s="29">
        <f>'Свод 2025 БП'!P104</f>
        <v>0</v>
      </c>
      <c r="J108" s="29">
        <f>'Свод 2025 БП'!Q104</f>
        <v>0</v>
      </c>
      <c r="K108" s="29">
        <f t="shared" ref="K108:K134" si="8">D108+E108+F108+H108+I108+J108</f>
        <v>194212381.34</v>
      </c>
      <c r="L108" s="137">
        <v>33034721.040000007</v>
      </c>
      <c r="M108" s="137">
        <f t="shared" si="7"/>
        <v>227247102.38</v>
      </c>
    </row>
    <row r="109" spans="1:13" s="1" customFormat="1" x14ac:dyDescent="0.2">
      <c r="A109" s="20">
        <v>92</v>
      </c>
      <c r="B109" s="12" t="s">
        <v>156</v>
      </c>
      <c r="C109" s="10" t="s">
        <v>30</v>
      </c>
      <c r="D109" s="29">
        <f>'Свод 2025 БП'!D105</f>
        <v>68092497.700000003</v>
      </c>
      <c r="E109" s="29">
        <f>'Свод 2025 БП'!E105</f>
        <v>16685569</v>
      </c>
      <c r="F109" s="29">
        <f>'Свод 2025 БП'!F105</f>
        <v>210767550.66000003</v>
      </c>
      <c r="G109" s="29"/>
      <c r="H109" s="29">
        <f>'Свод 2025 БП'!O105</f>
        <v>0</v>
      </c>
      <c r="I109" s="29">
        <f>'Свод 2025 БП'!P105</f>
        <v>0</v>
      </c>
      <c r="J109" s="29">
        <f>'Свод 2025 БП'!Q105</f>
        <v>0</v>
      </c>
      <c r="K109" s="29">
        <f t="shared" si="8"/>
        <v>295545617.36000001</v>
      </c>
      <c r="L109" s="137">
        <v>16632639.99</v>
      </c>
      <c r="M109" s="137">
        <f t="shared" si="7"/>
        <v>312178257.35000002</v>
      </c>
    </row>
    <row r="110" spans="1:13" s="1" customFormat="1" ht="12" customHeight="1" x14ac:dyDescent="0.2">
      <c r="A110" s="20">
        <v>93</v>
      </c>
      <c r="B110" s="12" t="s">
        <v>157</v>
      </c>
      <c r="C110" s="10" t="s">
        <v>15</v>
      </c>
      <c r="D110" s="29">
        <f>'Свод 2025 БП'!D106</f>
        <v>116263594.78</v>
      </c>
      <c r="E110" s="29">
        <f>'Свод 2025 БП'!E106</f>
        <v>17019254</v>
      </c>
      <c r="F110" s="29">
        <f>'Свод 2025 БП'!F106</f>
        <v>196360725.26000002</v>
      </c>
      <c r="G110" s="29"/>
      <c r="H110" s="29">
        <f>'Свод 2025 БП'!O106</f>
        <v>0</v>
      </c>
      <c r="I110" s="29">
        <f>'Свод 2025 БП'!P106</f>
        <v>0</v>
      </c>
      <c r="J110" s="29">
        <f>'Свод 2025 БП'!Q106</f>
        <v>0</v>
      </c>
      <c r="K110" s="29">
        <f t="shared" si="8"/>
        <v>329643574.04000002</v>
      </c>
      <c r="L110" s="137">
        <v>21503371.140000001</v>
      </c>
      <c r="M110" s="137">
        <f t="shared" si="7"/>
        <v>351146945.18000001</v>
      </c>
    </row>
    <row r="111" spans="1:13" s="1" customFormat="1" x14ac:dyDescent="0.2">
      <c r="A111" s="20">
        <v>94</v>
      </c>
      <c r="B111" s="13" t="s">
        <v>158</v>
      </c>
      <c r="C111" s="10" t="s">
        <v>13</v>
      </c>
      <c r="D111" s="29">
        <f>'Свод 2025 БП'!D107</f>
        <v>301012352.71000004</v>
      </c>
      <c r="E111" s="29">
        <f>'Свод 2025 БП'!E107</f>
        <v>22297619</v>
      </c>
      <c r="F111" s="29">
        <f>'Свод 2025 БП'!F107</f>
        <v>227160258.38000003</v>
      </c>
      <c r="G111" s="29"/>
      <c r="H111" s="29">
        <f>'Свод 2025 БП'!O107</f>
        <v>128429115</v>
      </c>
      <c r="I111" s="29">
        <f>'Свод 2025 БП'!P107</f>
        <v>0</v>
      </c>
      <c r="J111" s="29">
        <f>'Свод 2025 БП'!Q107</f>
        <v>35689738.640000001</v>
      </c>
      <c r="K111" s="29">
        <f t="shared" si="8"/>
        <v>714589083.73000002</v>
      </c>
      <c r="L111" s="137">
        <v>29730746.600000001</v>
      </c>
      <c r="M111" s="137">
        <f t="shared" ref="M111:M142" si="9">K111+L111</f>
        <v>744319830.33000004</v>
      </c>
    </row>
    <row r="112" spans="1:13" s="1" customFormat="1" x14ac:dyDescent="0.2">
      <c r="A112" s="20">
        <v>95</v>
      </c>
      <c r="B112" s="21" t="s">
        <v>159</v>
      </c>
      <c r="C112" s="10" t="s">
        <v>31</v>
      </c>
      <c r="D112" s="29">
        <f>'Свод 2025 БП'!D108</f>
        <v>53643706.450000003</v>
      </c>
      <c r="E112" s="29">
        <f>'Свод 2025 БП'!E108</f>
        <v>14218150</v>
      </c>
      <c r="F112" s="29">
        <f>'Свод 2025 БП'!F108</f>
        <v>143276634.12</v>
      </c>
      <c r="G112" s="29"/>
      <c r="H112" s="29">
        <f>'Свод 2025 БП'!O108</f>
        <v>0</v>
      </c>
      <c r="I112" s="29">
        <f>'Свод 2025 БП'!P108</f>
        <v>0</v>
      </c>
      <c r="J112" s="29">
        <f>'Свод 2025 БП'!Q108</f>
        <v>0</v>
      </c>
      <c r="K112" s="29">
        <f t="shared" si="8"/>
        <v>211138490.56999999</v>
      </c>
      <c r="L112" s="137">
        <v>17351861.59</v>
      </c>
      <c r="M112" s="137">
        <f t="shared" si="9"/>
        <v>228490352.16</v>
      </c>
    </row>
    <row r="113" spans="1:13" s="1" customFormat="1" x14ac:dyDescent="0.2">
      <c r="A113" s="20">
        <v>96</v>
      </c>
      <c r="B113" s="12" t="s">
        <v>161</v>
      </c>
      <c r="C113" s="10" t="s">
        <v>33</v>
      </c>
      <c r="D113" s="29">
        <f>'Свод 2025 БП'!D109</f>
        <v>117954112.87</v>
      </c>
      <c r="E113" s="29">
        <f>'Свод 2025 БП'!E109</f>
        <v>34558271</v>
      </c>
      <c r="F113" s="29">
        <f>'Свод 2025 БП'!F109</f>
        <v>355733185.85999995</v>
      </c>
      <c r="G113" s="29"/>
      <c r="H113" s="29">
        <f>'Свод 2025 БП'!O109</f>
        <v>0</v>
      </c>
      <c r="I113" s="29">
        <f>'Свод 2025 БП'!P109</f>
        <v>0</v>
      </c>
      <c r="J113" s="29">
        <f>'Свод 2025 БП'!Q109</f>
        <v>0</v>
      </c>
      <c r="K113" s="29">
        <f t="shared" si="8"/>
        <v>508245569.72999996</v>
      </c>
      <c r="L113" s="137">
        <v>36539516.439999998</v>
      </c>
      <c r="M113" s="137">
        <f t="shared" si="9"/>
        <v>544785086.16999996</v>
      </c>
    </row>
    <row r="114" spans="1:13" s="1" customFormat="1" ht="13.5" customHeight="1" x14ac:dyDescent="0.2">
      <c r="A114" s="20">
        <v>97</v>
      </c>
      <c r="B114" s="12" t="s">
        <v>163</v>
      </c>
      <c r="C114" s="10" t="s">
        <v>164</v>
      </c>
      <c r="D114" s="29">
        <f>'Свод 2025 БП'!D110</f>
        <v>0</v>
      </c>
      <c r="E114" s="29">
        <f>'Свод 2025 БП'!E110</f>
        <v>5311129</v>
      </c>
      <c r="F114" s="29">
        <f>'Свод 2025 БП'!F110</f>
        <v>1542776.8399999985</v>
      </c>
      <c r="G114" s="29"/>
      <c r="H114" s="29">
        <f>'Свод 2025 БП'!O110</f>
        <v>0</v>
      </c>
      <c r="I114" s="29">
        <f>'Свод 2025 БП'!P110</f>
        <v>238553412</v>
      </c>
      <c r="J114" s="29">
        <f>'Свод 2025 БП'!Q110</f>
        <v>0</v>
      </c>
      <c r="K114" s="29">
        <f t="shared" si="8"/>
        <v>245407317.84</v>
      </c>
      <c r="L114" s="137">
        <v>0</v>
      </c>
      <c r="M114" s="137">
        <f t="shared" si="9"/>
        <v>245407317.84</v>
      </c>
    </row>
    <row r="115" spans="1:13" s="1" customFormat="1" x14ac:dyDescent="0.2">
      <c r="A115" s="20">
        <v>98</v>
      </c>
      <c r="B115" s="12" t="s">
        <v>165</v>
      </c>
      <c r="C115" s="10" t="s">
        <v>166</v>
      </c>
      <c r="D115" s="29">
        <f>'Свод 2025 БП'!D111</f>
        <v>0</v>
      </c>
      <c r="E115" s="29">
        <f>'Свод 2025 БП'!E111</f>
        <v>133258737</v>
      </c>
      <c r="F115" s="29">
        <f>'Свод 2025 БП'!F111</f>
        <v>0</v>
      </c>
      <c r="G115" s="29"/>
      <c r="H115" s="29">
        <f>'Свод 2025 БП'!O111</f>
        <v>0</v>
      </c>
      <c r="I115" s="29">
        <f>'Свод 2025 БП'!P111</f>
        <v>0</v>
      </c>
      <c r="J115" s="29">
        <f>'Свод 2025 БП'!Q111</f>
        <v>0</v>
      </c>
      <c r="K115" s="29">
        <f t="shared" si="8"/>
        <v>133258737</v>
      </c>
      <c r="L115" s="137">
        <v>0</v>
      </c>
      <c r="M115" s="137">
        <f t="shared" si="9"/>
        <v>133258737</v>
      </c>
    </row>
    <row r="116" spans="1:13" s="1" customFormat="1" x14ac:dyDescent="0.2">
      <c r="A116" s="20">
        <v>99</v>
      </c>
      <c r="B116" s="21" t="s">
        <v>167</v>
      </c>
      <c r="C116" s="10" t="s">
        <v>168</v>
      </c>
      <c r="D116" s="29">
        <f>'Свод 2025 БП'!D112</f>
        <v>0</v>
      </c>
      <c r="E116" s="29">
        <f>'Свод 2025 БП'!E112</f>
        <v>171814</v>
      </c>
      <c r="F116" s="29">
        <f>'Свод 2025 БП'!F112</f>
        <v>10137</v>
      </c>
      <c r="G116" s="29"/>
      <c r="H116" s="29">
        <f>'Свод 2025 БП'!O112</f>
        <v>0</v>
      </c>
      <c r="I116" s="29">
        <f>'Свод 2025 БП'!P112</f>
        <v>0</v>
      </c>
      <c r="J116" s="29">
        <f>'Свод 2025 БП'!Q112</f>
        <v>0</v>
      </c>
      <c r="K116" s="29">
        <f t="shared" si="8"/>
        <v>181951</v>
      </c>
      <c r="L116" s="137">
        <v>0</v>
      </c>
      <c r="M116" s="137">
        <f t="shared" si="9"/>
        <v>181951</v>
      </c>
    </row>
    <row r="117" spans="1:13" s="1" customFormat="1" ht="12.75" customHeight="1" x14ac:dyDescent="0.2">
      <c r="A117" s="20">
        <v>100</v>
      </c>
      <c r="B117" s="21" t="s">
        <v>169</v>
      </c>
      <c r="C117" s="10" t="s">
        <v>170</v>
      </c>
      <c r="D117" s="29">
        <f>'Свод 2025 БП'!D113</f>
        <v>0</v>
      </c>
      <c r="E117" s="29">
        <f>'Свод 2025 БП'!E113</f>
        <v>186040</v>
      </c>
      <c r="F117" s="29">
        <f>'Свод 2025 БП'!F113</f>
        <v>0</v>
      </c>
      <c r="G117" s="29"/>
      <c r="H117" s="29">
        <f>'Свод 2025 БП'!O113</f>
        <v>0</v>
      </c>
      <c r="I117" s="29">
        <f>'Свод 2025 БП'!P113</f>
        <v>0</v>
      </c>
      <c r="J117" s="29">
        <f>'Свод 2025 БП'!Q113</f>
        <v>0</v>
      </c>
      <c r="K117" s="29">
        <f t="shared" si="8"/>
        <v>186040</v>
      </c>
      <c r="L117" s="137">
        <v>0</v>
      </c>
      <c r="M117" s="137">
        <f t="shared" si="9"/>
        <v>186040</v>
      </c>
    </row>
    <row r="118" spans="1:13" s="1" customFormat="1" x14ac:dyDescent="0.2">
      <c r="A118" s="20">
        <v>101</v>
      </c>
      <c r="B118" s="21" t="s">
        <v>171</v>
      </c>
      <c r="C118" s="10" t="s">
        <v>172</v>
      </c>
      <c r="D118" s="29">
        <f>'Свод 2025 БП'!D114</f>
        <v>0</v>
      </c>
      <c r="E118" s="29">
        <f>'Свод 2025 БП'!E114</f>
        <v>375494</v>
      </c>
      <c r="F118" s="29">
        <f>'Свод 2025 БП'!F114</f>
        <v>0</v>
      </c>
      <c r="G118" s="29"/>
      <c r="H118" s="29">
        <f>'Свод 2025 БП'!O114</f>
        <v>0</v>
      </c>
      <c r="I118" s="29">
        <f>'Свод 2025 БП'!P114</f>
        <v>0</v>
      </c>
      <c r="J118" s="29">
        <f>'Свод 2025 БП'!Q114</f>
        <v>0</v>
      </c>
      <c r="K118" s="29">
        <f t="shared" si="8"/>
        <v>375494</v>
      </c>
      <c r="L118" s="137">
        <v>0</v>
      </c>
      <c r="M118" s="137">
        <f t="shared" si="9"/>
        <v>375494</v>
      </c>
    </row>
    <row r="119" spans="1:13" s="1" customFormat="1" x14ac:dyDescent="0.2">
      <c r="A119" s="20">
        <v>102</v>
      </c>
      <c r="B119" s="21" t="s">
        <v>173</v>
      </c>
      <c r="C119" s="10" t="s">
        <v>174</v>
      </c>
      <c r="D119" s="29">
        <f>'Свод 2025 БП'!D115</f>
        <v>0</v>
      </c>
      <c r="E119" s="29">
        <f>'Свод 2025 БП'!E115</f>
        <v>0</v>
      </c>
      <c r="F119" s="29">
        <f>'Свод 2025 БП'!F115</f>
        <v>5512837</v>
      </c>
      <c r="G119" s="29"/>
      <c r="H119" s="29">
        <f>'Свод 2025 БП'!O115</f>
        <v>0</v>
      </c>
      <c r="I119" s="29">
        <f>'Свод 2025 БП'!P115</f>
        <v>0</v>
      </c>
      <c r="J119" s="29">
        <f>'Свод 2025 БП'!Q115</f>
        <v>0</v>
      </c>
      <c r="K119" s="29">
        <f t="shared" si="8"/>
        <v>5512837</v>
      </c>
      <c r="L119" s="137">
        <v>0</v>
      </c>
      <c r="M119" s="137">
        <f t="shared" si="9"/>
        <v>5512837</v>
      </c>
    </row>
    <row r="120" spans="1:13" s="1" customFormat="1" x14ac:dyDescent="0.2">
      <c r="A120" s="20">
        <v>103</v>
      </c>
      <c r="B120" s="21" t="s">
        <v>175</v>
      </c>
      <c r="C120" s="10" t="s">
        <v>176</v>
      </c>
      <c r="D120" s="29">
        <f>'Свод 2025 БП'!D116</f>
        <v>0</v>
      </c>
      <c r="E120" s="29">
        <f>'Свод 2025 БП'!E116</f>
        <v>38416317</v>
      </c>
      <c r="F120" s="29">
        <f>'Свод 2025 БП'!F116</f>
        <v>6971766.780000004</v>
      </c>
      <c r="G120" s="29"/>
      <c r="H120" s="29">
        <f>'Свод 2025 БП'!O116</f>
        <v>0</v>
      </c>
      <c r="I120" s="29">
        <f>'Свод 2025 БП'!P116</f>
        <v>1011601894</v>
      </c>
      <c r="J120" s="29">
        <f>'Свод 2025 БП'!Q116</f>
        <v>0</v>
      </c>
      <c r="K120" s="29">
        <f t="shared" si="8"/>
        <v>1056989977.78</v>
      </c>
      <c r="L120" s="137">
        <v>0</v>
      </c>
      <c r="M120" s="137">
        <f t="shared" si="9"/>
        <v>1056989977.78</v>
      </c>
    </row>
    <row r="121" spans="1:13" s="1" customFormat="1" x14ac:dyDescent="0.2">
      <c r="A121" s="20">
        <v>104</v>
      </c>
      <c r="B121" s="17" t="s">
        <v>177</v>
      </c>
      <c r="C121" s="15" t="s">
        <v>178</v>
      </c>
      <c r="D121" s="29">
        <f>'Свод 2025 БП'!D117</f>
        <v>0</v>
      </c>
      <c r="E121" s="29">
        <f>'Свод 2025 БП'!E117</f>
        <v>0</v>
      </c>
      <c r="F121" s="29">
        <f>'Свод 2025 БП'!F117</f>
        <v>84568490</v>
      </c>
      <c r="G121" s="29"/>
      <c r="H121" s="29">
        <f>'Свод 2025 БП'!O117</f>
        <v>0</v>
      </c>
      <c r="I121" s="29">
        <f>'Свод 2025 БП'!P117</f>
        <v>0</v>
      </c>
      <c r="J121" s="29">
        <f>'Свод 2025 БП'!Q117</f>
        <v>0</v>
      </c>
      <c r="K121" s="29">
        <f t="shared" si="8"/>
        <v>84568490</v>
      </c>
      <c r="L121" s="137">
        <v>0</v>
      </c>
      <c r="M121" s="137">
        <f t="shared" si="9"/>
        <v>84568490</v>
      </c>
    </row>
    <row r="122" spans="1:13" s="1" customFormat="1" x14ac:dyDescent="0.2">
      <c r="A122" s="20">
        <v>105</v>
      </c>
      <c r="B122" s="13" t="s">
        <v>179</v>
      </c>
      <c r="C122" s="10" t="s">
        <v>180</v>
      </c>
      <c r="D122" s="29">
        <f>'Свод 2025 БП'!D118</f>
        <v>232745186.24000001</v>
      </c>
      <c r="E122" s="29">
        <f>'Свод 2025 БП'!E118</f>
        <v>46752084</v>
      </c>
      <c r="F122" s="29">
        <f>'Свод 2025 БП'!F118</f>
        <v>12095315</v>
      </c>
      <c r="G122" s="29"/>
      <c r="H122" s="29">
        <f>'Свод 2025 БП'!O118</f>
        <v>0</v>
      </c>
      <c r="I122" s="29">
        <f>'Свод 2025 БП'!P118</f>
        <v>0</v>
      </c>
      <c r="J122" s="29">
        <f>'Свод 2025 БП'!Q118</f>
        <v>0</v>
      </c>
      <c r="K122" s="29">
        <f t="shared" si="8"/>
        <v>291592585.24000001</v>
      </c>
      <c r="L122" s="137">
        <v>0</v>
      </c>
      <c r="M122" s="137">
        <f t="shared" si="9"/>
        <v>291592585.24000001</v>
      </c>
    </row>
    <row r="123" spans="1:13" s="1" customFormat="1" ht="11.25" customHeight="1" x14ac:dyDescent="0.2">
      <c r="A123" s="20">
        <v>106</v>
      </c>
      <c r="B123" s="21" t="s">
        <v>181</v>
      </c>
      <c r="C123" s="10" t="s">
        <v>182</v>
      </c>
      <c r="D123" s="29">
        <f>'Свод 2025 БП'!D119</f>
        <v>0</v>
      </c>
      <c r="E123" s="29">
        <f>'Свод 2025 БП'!E119</f>
        <v>0</v>
      </c>
      <c r="F123" s="29">
        <f>'Свод 2025 БП'!F119</f>
        <v>33791</v>
      </c>
      <c r="G123" s="29"/>
      <c r="H123" s="29">
        <f>'Свод 2025 БП'!O119</f>
        <v>0</v>
      </c>
      <c r="I123" s="29">
        <f>'Свод 2025 БП'!P119</f>
        <v>0</v>
      </c>
      <c r="J123" s="29">
        <f>'Свод 2025 БП'!Q119</f>
        <v>0</v>
      </c>
      <c r="K123" s="29">
        <f t="shared" si="8"/>
        <v>33791</v>
      </c>
      <c r="L123" s="137">
        <v>0</v>
      </c>
      <c r="M123" s="137">
        <f t="shared" si="9"/>
        <v>33791</v>
      </c>
    </row>
    <row r="124" spans="1:13" s="1" customFormat="1" x14ac:dyDescent="0.2">
      <c r="A124" s="20">
        <v>107</v>
      </c>
      <c r="B124" s="12" t="s">
        <v>183</v>
      </c>
      <c r="C124" s="18" t="s">
        <v>184</v>
      </c>
      <c r="D124" s="29">
        <f>'Свод 2025 БП'!D120</f>
        <v>0</v>
      </c>
      <c r="E124" s="29">
        <f>'Свод 2025 БП'!E120</f>
        <v>14953118</v>
      </c>
      <c r="F124" s="29">
        <f>'Свод 2025 БП'!F120</f>
        <v>0</v>
      </c>
      <c r="G124" s="29"/>
      <c r="H124" s="29">
        <f>'Свод 2025 БП'!O120</f>
        <v>0</v>
      </c>
      <c r="I124" s="29">
        <f>'Свод 2025 БП'!P120</f>
        <v>0</v>
      </c>
      <c r="J124" s="29">
        <f>'Свод 2025 БП'!Q120</f>
        <v>0</v>
      </c>
      <c r="K124" s="29">
        <f t="shared" si="8"/>
        <v>14953118</v>
      </c>
      <c r="L124" s="137">
        <v>0</v>
      </c>
      <c r="M124" s="137">
        <f t="shared" si="9"/>
        <v>14953118</v>
      </c>
    </row>
    <row r="125" spans="1:13" s="1" customFormat="1" x14ac:dyDescent="0.2">
      <c r="A125" s="20">
        <v>108</v>
      </c>
      <c r="B125" s="21" t="s">
        <v>185</v>
      </c>
      <c r="C125" s="10" t="s">
        <v>265</v>
      </c>
      <c r="D125" s="29">
        <f>'Свод 2025 БП'!D121</f>
        <v>21515119</v>
      </c>
      <c r="E125" s="29">
        <f>'Свод 2025 БП'!E121</f>
        <v>190592</v>
      </c>
      <c r="F125" s="29">
        <f>'Свод 2025 БП'!F121</f>
        <v>7106615</v>
      </c>
      <c r="G125" s="29"/>
      <c r="H125" s="29">
        <f>'Свод 2025 БП'!O121</f>
        <v>0</v>
      </c>
      <c r="I125" s="29">
        <f>'Свод 2025 БП'!P121</f>
        <v>0</v>
      </c>
      <c r="J125" s="29">
        <f>'Свод 2025 БП'!Q121</f>
        <v>0</v>
      </c>
      <c r="K125" s="29">
        <f t="shared" si="8"/>
        <v>28812326</v>
      </c>
      <c r="L125" s="137">
        <v>0</v>
      </c>
      <c r="M125" s="137">
        <f t="shared" si="9"/>
        <v>28812326</v>
      </c>
    </row>
    <row r="126" spans="1:13" s="1" customFormat="1" ht="14.25" customHeight="1" x14ac:dyDescent="0.2">
      <c r="A126" s="20">
        <v>109</v>
      </c>
      <c r="B126" s="13" t="s">
        <v>186</v>
      </c>
      <c r="C126" s="10" t="s">
        <v>254</v>
      </c>
      <c r="D126" s="29">
        <f>'Свод 2025 БП'!D122</f>
        <v>0</v>
      </c>
      <c r="E126" s="29">
        <f>'Свод 2025 БП'!E122</f>
        <v>144353</v>
      </c>
      <c r="F126" s="29">
        <f>'Свод 2025 БП'!F122</f>
        <v>7395023</v>
      </c>
      <c r="G126" s="29"/>
      <c r="H126" s="29">
        <f>'Свод 2025 БП'!O122</f>
        <v>0</v>
      </c>
      <c r="I126" s="29">
        <f>'Свод 2025 БП'!P122</f>
        <v>0</v>
      </c>
      <c r="J126" s="29">
        <f>'Свод 2025 БП'!Q122</f>
        <v>0</v>
      </c>
      <c r="K126" s="29">
        <f t="shared" si="8"/>
        <v>7539376</v>
      </c>
      <c r="L126" s="137">
        <v>0</v>
      </c>
      <c r="M126" s="137">
        <f t="shared" si="9"/>
        <v>7539376</v>
      </c>
    </row>
    <row r="127" spans="1:13" s="1" customFormat="1" x14ac:dyDescent="0.2">
      <c r="A127" s="20">
        <v>110</v>
      </c>
      <c r="B127" s="12" t="s">
        <v>335</v>
      </c>
      <c r="C127" s="10" t="s">
        <v>322</v>
      </c>
      <c r="D127" s="29">
        <f>'Свод 2025 БП'!D123</f>
        <v>0</v>
      </c>
      <c r="E127" s="29">
        <f>'Свод 2025 БП'!E123</f>
        <v>0</v>
      </c>
      <c r="F127" s="29">
        <f>'Свод 2025 БП'!F123</f>
        <v>0</v>
      </c>
      <c r="G127" s="29"/>
      <c r="H127" s="29">
        <f>'Свод 2025 БП'!O123</f>
        <v>0</v>
      </c>
      <c r="I127" s="29">
        <f>'Свод 2025 БП'!P123</f>
        <v>0</v>
      </c>
      <c r="J127" s="29">
        <f>'Свод 2025 БП'!Q123</f>
        <v>0</v>
      </c>
      <c r="K127" s="29">
        <f t="shared" si="8"/>
        <v>0</v>
      </c>
      <c r="L127" s="137">
        <v>76862840.299999997</v>
      </c>
      <c r="M127" s="137">
        <f t="shared" si="9"/>
        <v>76862840.299999997</v>
      </c>
    </row>
    <row r="128" spans="1:13" s="1" customFormat="1" x14ac:dyDescent="0.2">
      <c r="A128" s="20">
        <v>111</v>
      </c>
      <c r="B128" s="13" t="s">
        <v>187</v>
      </c>
      <c r="C128" s="10" t="s">
        <v>188</v>
      </c>
      <c r="D128" s="29">
        <f>'Свод 2025 БП'!D124</f>
        <v>0</v>
      </c>
      <c r="E128" s="29">
        <f>'Свод 2025 БП'!E124</f>
        <v>0</v>
      </c>
      <c r="F128" s="29">
        <f>'Свод 2025 БП'!F124</f>
        <v>0</v>
      </c>
      <c r="G128" s="29"/>
      <c r="H128" s="29">
        <f>'Свод 2025 БП'!O124</f>
        <v>0</v>
      </c>
      <c r="I128" s="29">
        <f>'Свод 2025 БП'!P124</f>
        <v>0</v>
      </c>
      <c r="J128" s="29">
        <f>'Свод 2025 БП'!Q124</f>
        <v>0</v>
      </c>
      <c r="K128" s="29">
        <f t="shared" si="8"/>
        <v>0</v>
      </c>
      <c r="L128" s="137">
        <v>22655591.120000001</v>
      </c>
      <c r="M128" s="137">
        <f t="shared" si="9"/>
        <v>22655591.120000001</v>
      </c>
    </row>
    <row r="129" spans="1:13" s="1" customFormat="1" ht="13.5" customHeight="1" x14ac:dyDescent="0.2">
      <c r="A129" s="20">
        <v>112</v>
      </c>
      <c r="B129" s="13" t="s">
        <v>189</v>
      </c>
      <c r="C129" s="10" t="s">
        <v>326</v>
      </c>
      <c r="D129" s="29">
        <f>'Свод 2025 БП'!D125</f>
        <v>0</v>
      </c>
      <c r="E129" s="29">
        <f>'Свод 2025 БП'!E125</f>
        <v>62508822</v>
      </c>
      <c r="F129" s="29">
        <f>'Свод 2025 БП'!F125</f>
        <v>0</v>
      </c>
      <c r="G129" s="29"/>
      <c r="H129" s="29">
        <f>'Свод 2025 БП'!O125</f>
        <v>0</v>
      </c>
      <c r="I129" s="29">
        <f>'Свод 2025 БП'!P125</f>
        <v>0</v>
      </c>
      <c r="J129" s="29">
        <f>'Свод 2025 БП'!Q125</f>
        <v>0</v>
      </c>
      <c r="K129" s="29">
        <f t="shared" si="8"/>
        <v>62508822</v>
      </c>
      <c r="L129" s="137">
        <v>0</v>
      </c>
      <c r="M129" s="137">
        <f t="shared" si="9"/>
        <v>62508822</v>
      </c>
    </row>
    <row r="130" spans="1:13" s="1" customFormat="1" x14ac:dyDescent="0.2">
      <c r="A130" s="20">
        <v>113</v>
      </c>
      <c r="B130" s="21" t="s">
        <v>190</v>
      </c>
      <c r="C130" s="10" t="s">
        <v>191</v>
      </c>
      <c r="D130" s="29">
        <f>'Свод 2025 БП'!D126</f>
        <v>0</v>
      </c>
      <c r="E130" s="29">
        <f>'Свод 2025 БП'!E126</f>
        <v>0</v>
      </c>
      <c r="F130" s="29">
        <f>'Свод 2025 БП'!F126</f>
        <v>1709231.2600000002</v>
      </c>
      <c r="G130" s="29"/>
      <c r="H130" s="29">
        <f>'Свод 2025 БП'!O126</f>
        <v>0</v>
      </c>
      <c r="I130" s="29">
        <f>'Свод 2025 БП'!P126</f>
        <v>268342451</v>
      </c>
      <c r="J130" s="29">
        <f>'Свод 2025 БП'!Q126</f>
        <v>0</v>
      </c>
      <c r="K130" s="29">
        <f t="shared" si="8"/>
        <v>270051682.25999999</v>
      </c>
      <c r="L130" s="137">
        <v>0</v>
      </c>
      <c r="M130" s="137">
        <f t="shared" si="9"/>
        <v>270051682.25999999</v>
      </c>
    </row>
    <row r="131" spans="1:13" s="1" customFormat="1" ht="13.5" customHeight="1" x14ac:dyDescent="0.2">
      <c r="A131" s="20">
        <v>114</v>
      </c>
      <c r="B131" s="21" t="s">
        <v>192</v>
      </c>
      <c r="C131" s="35" t="s">
        <v>310</v>
      </c>
      <c r="D131" s="29">
        <f>'Свод 2025 БП'!D127</f>
        <v>0</v>
      </c>
      <c r="E131" s="29">
        <f>'Свод 2025 БП'!E127</f>
        <v>260160</v>
      </c>
      <c r="F131" s="29">
        <f>'Свод 2025 БП'!F127</f>
        <v>0</v>
      </c>
      <c r="G131" s="29"/>
      <c r="H131" s="29">
        <f>'Свод 2025 БП'!O127</f>
        <v>0</v>
      </c>
      <c r="I131" s="29">
        <f>'Свод 2025 БП'!P127</f>
        <v>0</v>
      </c>
      <c r="J131" s="29">
        <f>'Свод 2025 БП'!Q127</f>
        <v>0</v>
      </c>
      <c r="K131" s="29">
        <f t="shared" si="8"/>
        <v>260160</v>
      </c>
      <c r="L131" s="137">
        <v>0</v>
      </c>
      <c r="M131" s="137">
        <f t="shared" si="9"/>
        <v>260160</v>
      </c>
    </row>
    <row r="132" spans="1:13" s="1" customFormat="1" x14ac:dyDescent="0.2">
      <c r="A132" s="20">
        <v>115</v>
      </c>
      <c r="B132" s="21" t="s">
        <v>193</v>
      </c>
      <c r="C132" s="10" t="s">
        <v>229</v>
      </c>
      <c r="D132" s="29">
        <f>'Свод 2025 БП'!D128</f>
        <v>2993364962.8199997</v>
      </c>
      <c r="E132" s="29">
        <f>'Свод 2025 БП'!E128</f>
        <v>124218627</v>
      </c>
      <c r="F132" s="29">
        <f>'Свод 2025 БП'!F128</f>
        <v>379191074.82999969</v>
      </c>
      <c r="G132" s="29"/>
      <c r="H132" s="29">
        <f>'Свод 2025 БП'!O128</f>
        <v>0</v>
      </c>
      <c r="I132" s="29">
        <f>'Свод 2025 БП'!P128</f>
        <v>34198617</v>
      </c>
      <c r="J132" s="29">
        <f>'Свод 2025 БП'!Q128</f>
        <v>104565701.66</v>
      </c>
      <c r="K132" s="29">
        <f t="shared" si="8"/>
        <v>3635538983.3099995</v>
      </c>
      <c r="L132" s="137">
        <v>0</v>
      </c>
      <c r="M132" s="137">
        <f t="shared" si="9"/>
        <v>3635538983.3099995</v>
      </c>
    </row>
    <row r="133" spans="1:13" s="1" customFormat="1" ht="10.5" customHeight="1" x14ac:dyDescent="0.2">
      <c r="A133" s="20">
        <v>116</v>
      </c>
      <c r="B133" s="21" t="s">
        <v>194</v>
      </c>
      <c r="C133" s="10" t="s">
        <v>195</v>
      </c>
      <c r="D133" s="29">
        <f>'Свод 2025 БП'!D129</f>
        <v>3545196336.5300002</v>
      </c>
      <c r="E133" s="29">
        <f>'Свод 2025 БП'!E129</f>
        <v>3803790969</v>
      </c>
      <c r="F133" s="29">
        <f>'Свод 2025 БП'!F129</f>
        <v>906672799</v>
      </c>
      <c r="G133" s="29"/>
      <c r="H133" s="29">
        <f>'Свод 2025 БП'!O129</f>
        <v>0</v>
      </c>
      <c r="I133" s="29">
        <f>'Свод 2025 БП'!P129</f>
        <v>124929</v>
      </c>
      <c r="J133" s="29">
        <f>'Свод 2025 БП'!Q129</f>
        <v>20197358.780000005</v>
      </c>
      <c r="K133" s="29">
        <f t="shared" si="8"/>
        <v>8275982392.3100004</v>
      </c>
      <c r="L133" s="137">
        <v>45393597.079999983</v>
      </c>
      <c r="M133" s="137">
        <f t="shared" si="9"/>
        <v>8321375989.3900003</v>
      </c>
    </row>
    <row r="134" spans="1:13" s="1" customFormat="1" x14ac:dyDescent="0.2">
      <c r="A134" s="20">
        <v>117</v>
      </c>
      <c r="B134" s="21" t="s">
        <v>196</v>
      </c>
      <c r="C134" s="10" t="s">
        <v>40</v>
      </c>
      <c r="D134" s="29">
        <f>'Свод 2025 БП'!D130</f>
        <v>2492669084.1199999</v>
      </c>
      <c r="E134" s="29">
        <f>'Свод 2025 БП'!E130</f>
        <v>8033485</v>
      </c>
      <c r="F134" s="29">
        <f>'Свод 2025 БП'!F130</f>
        <v>97591770.919999927</v>
      </c>
      <c r="G134" s="29"/>
      <c r="H134" s="29">
        <f>'Свод 2025 БП'!O130</f>
        <v>0</v>
      </c>
      <c r="I134" s="29">
        <f>'Свод 2025 БП'!P130</f>
        <v>5818572</v>
      </c>
      <c r="J134" s="29">
        <f>'Свод 2025 БП'!Q130</f>
        <v>42191877.079999998</v>
      </c>
      <c r="K134" s="29">
        <f t="shared" si="8"/>
        <v>2646304789.1199999</v>
      </c>
      <c r="L134" s="137">
        <v>0</v>
      </c>
      <c r="M134" s="137">
        <f t="shared" si="9"/>
        <v>2646304789.1199999</v>
      </c>
    </row>
    <row r="135" spans="1:13" s="1" customFormat="1" x14ac:dyDescent="0.2">
      <c r="A135" s="20">
        <v>118</v>
      </c>
      <c r="B135" s="12" t="s">
        <v>197</v>
      </c>
      <c r="C135" s="10" t="s">
        <v>46</v>
      </c>
      <c r="D135" s="29">
        <f>'Свод 2025 БП'!D131</f>
        <v>1995070963.8699999</v>
      </c>
      <c r="E135" s="29">
        <f>'Свод 2025 БП'!E131</f>
        <v>133014172</v>
      </c>
      <c r="F135" s="29">
        <f>'Свод 2025 БП'!F131</f>
        <v>127454437.36999989</v>
      </c>
      <c r="G135" s="29"/>
      <c r="H135" s="29">
        <f>'Свод 2025 БП'!O131</f>
        <v>0</v>
      </c>
      <c r="I135" s="29">
        <f>'Свод 2025 БП'!P131</f>
        <v>17159258</v>
      </c>
      <c r="J135" s="29">
        <f>'Свод 2025 БП'!Q131</f>
        <v>145660983.57999998</v>
      </c>
      <c r="K135" s="29">
        <f t="shared" ref="K135:K149" si="10">D135+E135+F135+H135+I135+J135</f>
        <v>2418359814.8199997</v>
      </c>
      <c r="L135" s="137">
        <v>0</v>
      </c>
      <c r="M135" s="137">
        <f t="shared" si="9"/>
        <v>2418359814.8199997</v>
      </c>
    </row>
    <row r="136" spans="1:13" s="1" customFormat="1" x14ac:dyDescent="0.2">
      <c r="A136" s="20">
        <v>119</v>
      </c>
      <c r="B136" s="12" t="s">
        <v>198</v>
      </c>
      <c r="C136" s="10" t="s">
        <v>231</v>
      </c>
      <c r="D136" s="29">
        <f>'Свод 2025 БП'!D132</f>
        <v>418564879.87</v>
      </c>
      <c r="E136" s="29">
        <f>'Свод 2025 БП'!E132</f>
        <v>58023336</v>
      </c>
      <c r="F136" s="29">
        <f>'Свод 2025 БП'!F132</f>
        <v>83694319.23999995</v>
      </c>
      <c r="G136" s="29"/>
      <c r="H136" s="29">
        <f>'Свод 2025 БП'!O132</f>
        <v>0</v>
      </c>
      <c r="I136" s="29">
        <f>'Свод 2025 БП'!P132</f>
        <v>0</v>
      </c>
      <c r="J136" s="29">
        <f>'Свод 2025 БП'!Q132</f>
        <v>0</v>
      </c>
      <c r="K136" s="29">
        <f t="shared" si="10"/>
        <v>560282535.1099999</v>
      </c>
      <c r="L136" s="137">
        <v>101067304.44999999</v>
      </c>
      <c r="M136" s="137">
        <f t="shared" si="9"/>
        <v>661349839.55999994</v>
      </c>
    </row>
    <row r="137" spans="1:13" s="1" customFormat="1" x14ac:dyDescent="0.2">
      <c r="A137" s="20">
        <v>120</v>
      </c>
      <c r="B137" s="12" t="s">
        <v>199</v>
      </c>
      <c r="C137" s="10" t="s">
        <v>48</v>
      </c>
      <c r="D137" s="29">
        <f>'Свод 2025 БП'!D133</f>
        <v>1389154340.3099999</v>
      </c>
      <c r="E137" s="29">
        <f>'Свод 2025 БП'!E133</f>
        <v>39433916</v>
      </c>
      <c r="F137" s="29">
        <f>'Свод 2025 БП'!F133</f>
        <v>88754272.110000014</v>
      </c>
      <c r="G137" s="29"/>
      <c r="H137" s="29">
        <f>'Свод 2025 БП'!O133</f>
        <v>0</v>
      </c>
      <c r="I137" s="29">
        <f>'Свод 2025 БП'!P133</f>
        <v>0</v>
      </c>
      <c r="J137" s="29">
        <f>'Свод 2025 БП'!Q133</f>
        <v>0</v>
      </c>
      <c r="K137" s="29">
        <f t="shared" si="10"/>
        <v>1517342528.4200001</v>
      </c>
      <c r="L137" s="137">
        <v>0</v>
      </c>
      <c r="M137" s="137">
        <f t="shared" si="9"/>
        <v>1517342528.4200001</v>
      </c>
    </row>
    <row r="138" spans="1:13" s="1" customFormat="1" x14ac:dyDescent="0.2">
      <c r="A138" s="20">
        <v>121</v>
      </c>
      <c r="B138" s="21" t="s">
        <v>200</v>
      </c>
      <c r="C138" s="10" t="s">
        <v>47</v>
      </c>
      <c r="D138" s="29">
        <f>'Свод 2025 БП'!D134</f>
        <v>0</v>
      </c>
      <c r="E138" s="29">
        <f>'Свод 2025 БП'!E134</f>
        <v>138869533</v>
      </c>
      <c r="F138" s="29">
        <f>'Свод 2025 БП'!F134</f>
        <v>112060112.97999999</v>
      </c>
      <c r="G138" s="29"/>
      <c r="H138" s="29">
        <f>'Свод 2025 БП'!O134</f>
        <v>0</v>
      </c>
      <c r="I138" s="29">
        <f>'Свод 2025 БП'!P134</f>
        <v>0</v>
      </c>
      <c r="J138" s="29">
        <f>'Свод 2025 БП'!Q134</f>
        <v>0</v>
      </c>
      <c r="K138" s="29">
        <f t="shared" si="10"/>
        <v>250929645.97999999</v>
      </c>
      <c r="L138" s="137">
        <v>0</v>
      </c>
      <c r="M138" s="137">
        <f t="shared" si="9"/>
        <v>250929645.97999999</v>
      </c>
    </row>
    <row r="139" spans="1:13" s="1" customFormat="1" x14ac:dyDescent="0.2">
      <c r="A139" s="20">
        <v>122</v>
      </c>
      <c r="B139" s="21" t="s">
        <v>201</v>
      </c>
      <c r="C139" s="10" t="s">
        <v>202</v>
      </c>
      <c r="D139" s="29">
        <f>'Свод 2025 БП'!D135</f>
        <v>0</v>
      </c>
      <c r="E139" s="29">
        <f>'Свод 2025 БП'!E135</f>
        <v>0</v>
      </c>
      <c r="F139" s="29">
        <f>'Свод 2025 БП'!F135</f>
        <v>4080376.86</v>
      </c>
      <c r="G139" s="29"/>
      <c r="H139" s="29">
        <f>'Свод 2025 БП'!O135</f>
        <v>0</v>
      </c>
      <c r="I139" s="29">
        <f>'Свод 2025 БП'!P135</f>
        <v>0</v>
      </c>
      <c r="J139" s="29">
        <f>'Свод 2025 БП'!Q135</f>
        <v>179881832.63</v>
      </c>
      <c r="K139" s="29">
        <f t="shared" si="10"/>
        <v>183962209.49000001</v>
      </c>
      <c r="L139" s="137">
        <v>0</v>
      </c>
      <c r="M139" s="137">
        <f t="shared" si="9"/>
        <v>183962209.49000001</v>
      </c>
    </row>
    <row r="140" spans="1:13" s="1" customFormat="1" x14ac:dyDescent="0.2">
      <c r="A140" s="20">
        <v>123</v>
      </c>
      <c r="B140" s="21" t="s">
        <v>203</v>
      </c>
      <c r="C140" s="10" t="s">
        <v>41</v>
      </c>
      <c r="D140" s="29">
        <f>'Свод 2025 БП'!D136</f>
        <v>401518782.24000001</v>
      </c>
      <c r="E140" s="29">
        <f>'Свод 2025 БП'!E136</f>
        <v>13063950</v>
      </c>
      <c r="F140" s="29">
        <f>'Свод 2025 БП'!F136</f>
        <v>42242593.449999966</v>
      </c>
      <c r="G140" s="29"/>
      <c r="H140" s="29">
        <f>'Свод 2025 БП'!O136</f>
        <v>0</v>
      </c>
      <c r="I140" s="29">
        <f>'Свод 2025 БП'!P136</f>
        <v>0</v>
      </c>
      <c r="J140" s="29">
        <f>'Свод 2025 БП'!Q136</f>
        <v>310323693.20999998</v>
      </c>
      <c r="K140" s="29">
        <f t="shared" si="10"/>
        <v>767149018.89999998</v>
      </c>
      <c r="L140" s="137">
        <v>73887082.729999974</v>
      </c>
      <c r="M140" s="137">
        <f t="shared" si="9"/>
        <v>841036101.63</v>
      </c>
    </row>
    <row r="141" spans="1:13" s="1" customFormat="1" x14ac:dyDescent="0.2">
      <c r="A141" s="20">
        <v>124</v>
      </c>
      <c r="B141" s="12" t="s">
        <v>204</v>
      </c>
      <c r="C141" s="10" t="s">
        <v>230</v>
      </c>
      <c r="D141" s="29">
        <f>'Свод 2025 БП'!D137</f>
        <v>1846087476.45</v>
      </c>
      <c r="E141" s="29">
        <f>'Свод 2025 БП'!E137</f>
        <v>40322771</v>
      </c>
      <c r="F141" s="29">
        <f>'Свод 2025 БП'!F137</f>
        <v>501060688.69</v>
      </c>
      <c r="G141" s="29"/>
      <c r="H141" s="29">
        <f>'Свод 2025 БП'!O137</f>
        <v>0</v>
      </c>
      <c r="I141" s="29">
        <f>'Свод 2025 БП'!P137</f>
        <v>1415862</v>
      </c>
      <c r="J141" s="29">
        <f>'Свод 2025 БП'!Q137</f>
        <v>103479950.80000001</v>
      </c>
      <c r="K141" s="29">
        <f t="shared" si="10"/>
        <v>2492366748.9400001</v>
      </c>
      <c r="L141" s="137">
        <v>1615586.7</v>
      </c>
      <c r="M141" s="137">
        <f t="shared" si="9"/>
        <v>2493982335.6399999</v>
      </c>
    </row>
    <row r="142" spans="1:13" s="1" customFormat="1" x14ac:dyDescent="0.2">
      <c r="A142" s="20">
        <v>125</v>
      </c>
      <c r="B142" s="13" t="s">
        <v>205</v>
      </c>
      <c r="C142" s="10" t="s">
        <v>206</v>
      </c>
      <c r="D142" s="29">
        <f>'Свод 2025 БП'!D138</f>
        <v>1540007234.04</v>
      </c>
      <c r="E142" s="29">
        <f>'Свод 2025 БП'!E138</f>
        <v>87636043</v>
      </c>
      <c r="F142" s="29">
        <f>'Свод 2025 БП'!F138</f>
        <v>689375151.28999996</v>
      </c>
      <c r="G142" s="29"/>
      <c r="H142" s="29">
        <f>'Свод 2025 БП'!O138</f>
        <v>0</v>
      </c>
      <c r="I142" s="29">
        <f>'Свод 2025 БП'!P138</f>
        <v>1207647</v>
      </c>
      <c r="J142" s="29">
        <f>'Свод 2025 БП'!Q138</f>
        <v>91803269.180000007</v>
      </c>
      <c r="K142" s="29">
        <f t="shared" si="10"/>
        <v>2410029344.5099998</v>
      </c>
      <c r="L142" s="137">
        <v>15994414.790000001</v>
      </c>
      <c r="M142" s="137">
        <f t="shared" si="9"/>
        <v>2426023759.2999997</v>
      </c>
    </row>
    <row r="143" spans="1:13" s="1" customFormat="1" x14ac:dyDescent="0.2">
      <c r="A143" s="20">
        <v>126</v>
      </c>
      <c r="B143" s="21" t="s">
        <v>207</v>
      </c>
      <c r="C143" s="10" t="s">
        <v>208</v>
      </c>
      <c r="D143" s="29">
        <f>'Свод 2025 БП'!D139</f>
        <v>1042546435.01</v>
      </c>
      <c r="E143" s="29">
        <f>'Свод 2025 БП'!E139</f>
        <v>283164676</v>
      </c>
      <c r="F143" s="29">
        <f>'Свод 2025 БП'!F139</f>
        <v>13845185.179999996</v>
      </c>
      <c r="G143" s="29"/>
      <c r="H143" s="29">
        <f>'Свод 2025 БП'!O139</f>
        <v>0</v>
      </c>
      <c r="I143" s="29">
        <f>'Свод 2025 БП'!P139</f>
        <v>0</v>
      </c>
      <c r="J143" s="29">
        <f>'Свод 2025 БП'!Q139</f>
        <v>0</v>
      </c>
      <c r="K143" s="29">
        <f t="shared" si="10"/>
        <v>1339556296.1900001</v>
      </c>
      <c r="L143" s="137">
        <v>18912709.359999999</v>
      </c>
      <c r="M143" s="137">
        <f t="shared" ref="M143:M150" si="11">K143+L143</f>
        <v>1358469005.55</v>
      </c>
    </row>
    <row r="144" spans="1:13" s="1" customFormat="1" x14ac:dyDescent="0.2">
      <c r="A144" s="20">
        <v>127</v>
      </c>
      <c r="B144" s="12" t="s">
        <v>209</v>
      </c>
      <c r="C144" s="10" t="s">
        <v>210</v>
      </c>
      <c r="D144" s="29">
        <f>'Свод 2025 БП'!D140</f>
        <v>0</v>
      </c>
      <c r="E144" s="29">
        <f>'Свод 2025 БП'!E140</f>
        <v>0</v>
      </c>
      <c r="F144" s="29">
        <f>'Свод 2025 БП'!F140</f>
        <v>67447988.719999984</v>
      </c>
      <c r="G144" s="29"/>
      <c r="H144" s="29">
        <f>'Свод 2025 БП'!O140</f>
        <v>0</v>
      </c>
      <c r="I144" s="29">
        <f>'Свод 2025 БП'!P140</f>
        <v>0</v>
      </c>
      <c r="J144" s="29">
        <f>'Свод 2025 БП'!Q140</f>
        <v>0</v>
      </c>
      <c r="K144" s="29">
        <f t="shared" si="10"/>
        <v>67447988.719999984</v>
      </c>
      <c r="L144" s="137">
        <v>0</v>
      </c>
      <c r="M144" s="137">
        <f t="shared" si="11"/>
        <v>67447988.719999984</v>
      </c>
    </row>
    <row r="145" spans="1:13" s="1" customFormat="1" x14ac:dyDescent="0.2">
      <c r="A145" s="20">
        <v>128</v>
      </c>
      <c r="B145" s="21" t="s">
        <v>211</v>
      </c>
      <c r="C145" s="10" t="s">
        <v>212</v>
      </c>
      <c r="D145" s="29">
        <f>'Свод 2025 БП'!D141</f>
        <v>0</v>
      </c>
      <c r="E145" s="29">
        <f>'Свод 2025 БП'!E141</f>
        <v>132787277</v>
      </c>
      <c r="F145" s="29">
        <f>'Свод 2025 БП'!F141</f>
        <v>292142167</v>
      </c>
      <c r="G145" s="29"/>
      <c r="H145" s="29">
        <f>'Свод 2025 БП'!O141</f>
        <v>0</v>
      </c>
      <c r="I145" s="29">
        <f>'Свод 2025 БП'!P141</f>
        <v>0</v>
      </c>
      <c r="J145" s="29">
        <f>'Свод 2025 БП'!Q141</f>
        <v>0</v>
      </c>
      <c r="K145" s="29">
        <f t="shared" si="10"/>
        <v>424929444</v>
      </c>
      <c r="L145" s="137">
        <v>75396000</v>
      </c>
      <c r="M145" s="137">
        <f t="shared" si="11"/>
        <v>500325444</v>
      </c>
    </row>
    <row r="146" spans="1:13" s="1" customFormat="1" x14ac:dyDescent="0.2">
      <c r="A146" s="20">
        <v>129</v>
      </c>
      <c r="B146" s="89" t="s">
        <v>255</v>
      </c>
      <c r="C146" s="92" t="s">
        <v>256</v>
      </c>
      <c r="D146" s="29">
        <f>'Свод 2025 БП'!D142</f>
        <v>0</v>
      </c>
      <c r="E146" s="29">
        <f>'Свод 2025 БП'!E142</f>
        <v>0</v>
      </c>
      <c r="F146" s="29">
        <f>'Свод 2025 БП'!F142</f>
        <v>0</v>
      </c>
      <c r="G146" s="29"/>
      <c r="H146" s="29">
        <f>'Свод 2025 БП'!O142</f>
        <v>0</v>
      </c>
      <c r="I146" s="29">
        <f>'Свод 2025 БП'!P142</f>
        <v>0</v>
      </c>
      <c r="J146" s="29">
        <f>'Свод 2025 БП'!Q142</f>
        <v>0</v>
      </c>
      <c r="K146" s="29">
        <f t="shared" si="10"/>
        <v>0</v>
      </c>
      <c r="L146" s="137">
        <v>543571821.63999999</v>
      </c>
      <c r="M146" s="137">
        <f t="shared" si="11"/>
        <v>543571821.63999999</v>
      </c>
    </row>
    <row r="147" spans="1:13" s="1" customFormat="1" x14ac:dyDescent="0.2">
      <c r="A147" s="20">
        <v>130</v>
      </c>
      <c r="B147" s="93" t="s">
        <v>257</v>
      </c>
      <c r="C147" s="40" t="s">
        <v>258</v>
      </c>
      <c r="D147" s="29">
        <f>'Свод 2025 БП'!D143</f>
        <v>0</v>
      </c>
      <c r="E147" s="29">
        <f>'Свод 2025 БП'!E143</f>
        <v>0</v>
      </c>
      <c r="F147" s="29">
        <f>'Свод 2025 БП'!F143</f>
        <v>0</v>
      </c>
      <c r="G147" s="29"/>
      <c r="H147" s="29">
        <f>'Свод 2025 БП'!O143</f>
        <v>0</v>
      </c>
      <c r="I147" s="29">
        <f>'Свод 2025 БП'!P143</f>
        <v>0</v>
      </c>
      <c r="J147" s="29">
        <f>'Свод 2025 БП'!Q143</f>
        <v>0</v>
      </c>
      <c r="K147" s="29">
        <f t="shared" si="10"/>
        <v>0</v>
      </c>
      <c r="L147" s="137">
        <v>413001579.90999997</v>
      </c>
      <c r="M147" s="137">
        <f t="shared" si="11"/>
        <v>413001579.90999997</v>
      </c>
    </row>
    <row r="148" spans="1:13" s="1" customFormat="1" x14ac:dyDescent="0.2">
      <c r="A148" s="20">
        <v>131</v>
      </c>
      <c r="B148" s="94" t="s">
        <v>259</v>
      </c>
      <c r="C148" s="154" t="s">
        <v>449</v>
      </c>
      <c r="D148" s="29">
        <f>'Свод 2025 БП'!D144</f>
        <v>0</v>
      </c>
      <c r="E148" s="29">
        <f>'Свод 2025 БП'!E144</f>
        <v>0</v>
      </c>
      <c r="F148" s="29">
        <f>'Свод 2025 БП'!F144</f>
        <v>0</v>
      </c>
      <c r="G148" s="29"/>
      <c r="H148" s="29">
        <f>'Свод 2025 БП'!O144</f>
        <v>0</v>
      </c>
      <c r="I148" s="29">
        <f>'Свод 2025 БП'!P144</f>
        <v>0</v>
      </c>
      <c r="J148" s="29">
        <f>'Свод 2025 БП'!Q144</f>
        <v>0</v>
      </c>
      <c r="K148" s="29">
        <f t="shared" si="10"/>
        <v>0</v>
      </c>
      <c r="L148" s="137">
        <v>2476024867.0099998</v>
      </c>
      <c r="M148" s="137">
        <f t="shared" si="11"/>
        <v>2476024867.0099998</v>
      </c>
    </row>
    <row r="149" spans="1:13" s="1" customFormat="1" x14ac:dyDescent="0.2">
      <c r="A149" s="20">
        <v>132</v>
      </c>
      <c r="B149" s="20" t="s">
        <v>263</v>
      </c>
      <c r="C149" s="28" t="s">
        <v>264</v>
      </c>
      <c r="D149" s="29">
        <f>'Свод 2025 БП'!D145</f>
        <v>0</v>
      </c>
      <c r="E149" s="29">
        <f>'Свод 2025 БП'!E145</f>
        <v>0</v>
      </c>
      <c r="F149" s="29">
        <f>'Свод 2025 БП'!F145</f>
        <v>0</v>
      </c>
      <c r="G149" s="29"/>
      <c r="H149" s="29">
        <f>'Свод 2025 БП'!O145</f>
        <v>0</v>
      </c>
      <c r="I149" s="29">
        <f>'Свод 2025 БП'!P145</f>
        <v>0</v>
      </c>
      <c r="J149" s="29">
        <f>'Свод 2025 БП'!Q145</f>
        <v>27850203.890000001</v>
      </c>
      <c r="K149" s="29">
        <f t="shared" si="10"/>
        <v>27850203.890000001</v>
      </c>
      <c r="L149" s="137">
        <v>0</v>
      </c>
      <c r="M149" s="137">
        <f t="shared" si="11"/>
        <v>27850203.890000001</v>
      </c>
    </row>
    <row r="150" spans="1:13" s="1" customFormat="1" x14ac:dyDescent="0.2">
      <c r="A150" s="20">
        <v>133</v>
      </c>
      <c r="B150" s="55" t="s">
        <v>315</v>
      </c>
      <c r="C150" s="28" t="s">
        <v>314</v>
      </c>
      <c r="D150" s="29">
        <f>'Свод 2025 БП'!D146</f>
        <v>0</v>
      </c>
      <c r="E150" s="29">
        <f>'Свод 2025 БП'!E146</f>
        <v>0</v>
      </c>
      <c r="F150" s="29">
        <f>'Свод 2025 БП'!F146</f>
        <v>0</v>
      </c>
      <c r="G150" s="37"/>
      <c r="H150" s="29">
        <f>'Свод 2025 БП'!O146</f>
        <v>0</v>
      </c>
      <c r="I150" s="29">
        <f>'Свод 2025 БП'!P146</f>
        <v>0</v>
      </c>
      <c r="J150" s="29">
        <f>'Свод 2025 БП'!Q146</f>
        <v>0</v>
      </c>
      <c r="K150" s="37">
        <f t="shared" ref="K150" si="12">D150+E150+F150+H150+I150+J150</f>
        <v>0</v>
      </c>
      <c r="L150" s="53">
        <v>71578703.25</v>
      </c>
      <c r="M150" s="53">
        <f t="shared" si="11"/>
        <v>71578703.25</v>
      </c>
    </row>
    <row r="151" spans="1:13" x14ac:dyDescent="0.2">
      <c r="A151" s="20">
        <v>134</v>
      </c>
      <c r="B151" s="55" t="s">
        <v>324</v>
      </c>
      <c r="C151" s="28" t="s">
        <v>321</v>
      </c>
      <c r="D151" s="29">
        <f>'Свод 2025 БП'!D147</f>
        <v>0</v>
      </c>
      <c r="E151" s="29">
        <f>'Свод 2025 БП'!E147</f>
        <v>8816614</v>
      </c>
      <c r="F151" s="29">
        <f>'Свод 2025 БП'!F147</f>
        <v>0</v>
      </c>
      <c r="G151" s="37"/>
      <c r="H151" s="29">
        <f>'Свод 2025 БП'!O147</f>
        <v>0</v>
      </c>
      <c r="I151" s="29">
        <f>'Свод 2025 БП'!P147</f>
        <v>0</v>
      </c>
      <c r="J151" s="29">
        <f>'Свод 2025 БП'!Q147</f>
        <v>0</v>
      </c>
      <c r="K151" s="37">
        <f t="shared" ref="K151" si="13">D151+E151+F151+H151+I151+J151</f>
        <v>8816614</v>
      </c>
      <c r="L151" s="53">
        <v>0</v>
      </c>
      <c r="M151" s="53">
        <f t="shared" ref="M151" si="14">K151+L151</f>
        <v>8816614</v>
      </c>
    </row>
    <row r="152" spans="1:13" ht="24" x14ac:dyDescent="0.2">
      <c r="A152" s="20">
        <v>135</v>
      </c>
      <c r="B152" s="55" t="s">
        <v>439</v>
      </c>
      <c r="C152" s="15" t="s">
        <v>389</v>
      </c>
      <c r="D152" s="29">
        <f>'Свод 2025 БП'!D148</f>
        <v>0</v>
      </c>
      <c r="E152" s="29">
        <f>'Свод 2025 БП'!E148</f>
        <v>0</v>
      </c>
      <c r="F152" s="29">
        <f>'Свод 2025 БП'!F148</f>
        <v>0</v>
      </c>
      <c r="G152" s="37"/>
      <c r="H152" s="29">
        <f>'Свод 2025 БП'!O148</f>
        <v>0</v>
      </c>
      <c r="I152" s="29">
        <f>'Свод 2025 БП'!P148</f>
        <v>0</v>
      </c>
      <c r="J152" s="29">
        <f>'Свод 2025 БП'!Q148</f>
        <v>0</v>
      </c>
      <c r="K152" s="37">
        <f t="shared" ref="K152" si="15">D152+E152+F152+H152+I152+J152</f>
        <v>0</v>
      </c>
      <c r="L152" s="53">
        <v>0</v>
      </c>
      <c r="M152" s="53">
        <f t="shared" ref="M152" si="16">K152+L152</f>
        <v>0</v>
      </c>
    </row>
    <row r="153" spans="1:13" ht="15.75" customHeight="1" x14ac:dyDescent="0.2">
      <c r="A153" s="20">
        <v>136</v>
      </c>
      <c r="B153" s="55" t="s">
        <v>434</v>
      </c>
      <c r="C153" s="15" t="s">
        <v>435</v>
      </c>
      <c r="D153" s="29">
        <f>'Свод 2025 БП'!D149</f>
        <v>0</v>
      </c>
      <c r="E153" s="29">
        <f>'Свод 2025 БП'!E149</f>
        <v>297627</v>
      </c>
      <c r="F153" s="29">
        <f>'Свод 2025 БП'!F149</f>
        <v>0</v>
      </c>
      <c r="G153" s="37"/>
      <c r="H153" s="29">
        <f>'Свод 2025 БП'!O149</f>
        <v>0</v>
      </c>
      <c r="I153" s="29">
        <f>'Свод 2025 БП'!P149</f>
        <v>0</v>
      </c>
      <c r="J153" s="29">
        <f>'Свод 2025 БП'!Q149</f>
        <v>0</v>
      </c>
      <c r="K153" s="37">
        <f t="shared" ref="K153" si="17">D153+E153+F153+H153+I153+J153</f>
        <v>297627</v>
      </c>
      <c r="L153" s="53">
        <v>0</v>
      </c>
      <c r="M153" s="53">
        <f t="shared" ref="M153:M154" si="18">K153+L153</f>
        <v>297627</v>
      </c>
    </row>
    <row r="154" spans="1:13" ht="15.75" customHeight="1" x14ac:dyDescent="0.2">
      <c r="A154" s="20">
        <v>137</v>
      </c>
      <c r="B154" s="55" t="s">
        <v>452</v>
      </c>
      <c r="C154" s="15" t="s">
        <v>453</v>
      </c>
      <c r="D154" s="29">
        <f>'Свод 2025 БП'!D151</f>
        <v>0</v>
      </c>
      <c r="E154" s="29"/>
      <c r="F154" s="29"/>
      <c r="G154" s="37"/>
      <c r="H154" s="29"/>
      <c r="I154" s="29"/>
      <c r="J154" s="29"/>
      <c r="K154" s="37"/>
      <c r="L154" s="53">
        <v>22737493.98</v>
      </c>
      <c r="M154" s="53">
        <f t="shared" si="18"/>
        <v>22737493.98</v>
      </c>
    </row>
  </sheetData>
  <mergeCells count="18">
    <mergeCell ref="A6:M6"/>
    <mergeCell ref="A8:A11"/>
    <mergeCell ref="B8:B11"/>
    <mergeCell ref="C8:C11"/>
    <mergeCell ref="D8:K8"/>
    <mergeCell ref="D9:D11"/>
    <mergeCell ref="E9:E11"/>
    <mergeCell ref="H9:H11"/>
    <mergeCell ref="I9:I11"/>
    <mergeCell ref="M8:M11"/>
    <mergeCell ref="J9:J11"/>
    <mergeCell ref="K9:K11"/>
    <mergeCell ref="L8:L11"/>
    <mergeCell ref="A95:A98"/>
    <mergeCell ref="B95:B98"/>
    <mergeCell ref="F9:G11"/>
    <mergeCell ref="A12:C12"/>
    <mergeCell ref="A14:C14"/>
  </mergeCells>
  <pageMargins left="0" right="0" top="0" bottom="0" header="0" footer="0"/>
  <pageSetup paperSize="9" scale="8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50"/>
  <sheetViews>
    <sheetView zoomScale="90" zoomScaleNormal="9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18" sqref="D18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1.7109375" style="7" bestFit="1" customWidth="1"/>
    <col min="4" max="4" width="16.140625" style="1" customWidth="1"/>
    <col min="5" max="7" width="14" style="1" customWidth="1"/>
    <col min="8" max="8" width="15.7109375" style="1" customWidth="1"/>
    <col min="9" max="9" width="19.28515625" style="1" customWidth="1"/>
    <col min="10" max="12" width="16.140625" style="1" customWidth="1"/>
    <col min="13" max="16384" width="9.140625" style="1"/>
  </cols>
  <sheetData>
    <row r="1" spans="1:13" x14ac:dyDescent="0.2">
      <c r="D1" s="45"/>
      <c r="E1" s="45"/>
      <c r="F1" s="45"/>
      <c r="G1" s="45"/>
      <c r="H1" s="45"/>
      <c r="L1" s="45"/>
    </row>
    <row r="2" spans="1:13" ht="39.75" customHeight="1" x14ac:dyDescent="0.2">
      <c r="A2" s="258" t="s">
        <v>381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</row>
    <row r="3" spans="1:13" x14ac:dyDescent="0.2">
      <c r="C3" s="47"/>
      <c r="D3" s="45"/>
      <c r="E3" s="45"/>
      <c r="F3" s="45"/>
      <c r="G3" s="45"/>
      <c r="H3" s="45"/>
      <c r="L3" s="1" t="s">
        <v>281</v>
      </c>
    </row>
    <row r="4" spans="1:13" s="3" customFormat="1" ht="15.75" customHeight="1" x14ac:dyDescent="0.2">
      <c r="A4" s="250" t="s">
        <v>44</v>
      </c>
      <c r="B4" s="250" t="s">
        <v>56</v>
      </c>
      <c r="C4" s="250" t="s">
        <v>45</v>
      </c>
      <c r="D4" s="351" t="s">
        <v>293</v>
      </c>
      <c r="E4" s="352"/>
      <c r="F4" s="352"/>
      <c r="G4" s="352"/>
      <c r="H4" s="352"/>
      <c r="I4" s="351"/>
      <c r="J4" s="351"/>
      <c r="K4" s="352"/>
      <c r="L4" s="351"/>
    </row>
    <row r="5" spans="1:13" ht="25.5" customHeight="1" x14ac:dyDescent="0.2">
      <c r="A5" s="250"/>
      <c r="B5" s="250"/>
      <c r="C5" s="250"/>
      <c r="D5" s="351" t="s">
        <v>277</v>
      </c>
      <c r="E5" s="353" t="s">
        <v>327</v>
      </c>
      <c r="F5" s="353" t="s">
        <v>328</v>
      </c>
      <c r="G5" s="353" t="s">
        <v>329</v>
      </c>
      <c r="H5" s="353" t="s">
        <v>454</v>
      </c>
      <c r="I5" s="351" t="s">
        <v>438</v>
      </c>
      <c r="J5" s="351" t="s">
        <v>294</v>
      </c>
      <c r="K5" s="352"/>
      <c r="L5" s="351"/>
    </row>
    <row r="6" spans="1:13" ht="26.25" customHeight="1" x14ac:dyDescent="0.2">
      <c r="A6" s="250"/>
      <c r="B6" s="250"/>
      <c r="C6" s="250"/>
      <c r="D6" s="351"/>
      <c r="E6" s="354"/>
      <c r="F6" s="354"/>
      <c r="G6" s="354"/>
      <c r="H6" s="354"/>
      <c r="I6" s="351"/>
      <c r="J6" s="351" t="s">
        <v>295</v>
      </c>
      <c r="K6" s="356" t="s">
        <v>320</v>
      </c>
      <c r="L6" s="357"/>
    </row>
    <row r="7" spans="1:13" ht="60.75" customHeight="1" x14ac:dyDescent="0.2">
      <c r="A7" s="250"/>
      <c r="B7" s="250"/>
      <c r="C7" s="250"/>
      <c r="D7" s="351"/>
      <c r="E7" s="355"/>
      <c r="F7" s="355"/>
      <c r="G7" s="355"/>
      <c r="H7" s="355"/>
      <c r="I7" s="351"/>
      <c r="J7" s="351"/>
      <c r="K7" s="165" t="s">
        <v>318</v>
      </c>
      <c r="L7" s="165" t="s">
        <v>319</v>
      </c>
    </row>
    <row r="8" spans="1:13" s="3" customFormat="1" x14ac:dyDescent="0.2">
      <c r="A8" s="358" t="s">
        <v>228</v>
      </c>
      <c r="B8" s="358"/>
      <c r="C8" s="358"/>
      <c r="D8" s="31">
        <f>D10+D9</f>
        <v>7837918934.0700026</v>
      </c>
      <c r="E8" s="31">
        <f t="shared" ref="E8:L8" si="0">E10+E9</f>
        <v>447759377.13000047</v>
      </c>
      <c r="F8" s="31">
        <f t="shared" si="0"/>
        <v>2363210.7999999993</v>
      </c>
      <c r="G8" s="31">
        <f t="shared" si="0"/>
        <v>322543477.6500001</v>
      </c>
      <c r="H8" s="31">
        <f t="shared" si="0"/>
        <v>21721408.020000003</v>
      </c>
      <c r="I8" s="31">
        <f t="shared" si="0"/>
        <v>519812916.22999996</v>
      </c>
      <c r="J8" s="31">
        <f t="shared" si="0"/>
        <v>574364415.49000025</v>
      </c>
      <c r="K8" s="31">
        <f t="shared" si="0"/>
        <v>2065039470.26</v>
      </c>
      <c r="L8" s="31">
        <f t="shared" si="0"/>
        <v>3884314658.4900012</v>
      </c>
    </row>
    <row r="9" spans="1:13" s="3" customFormat="1" ht="11.25" customHeight="1" x14ac:dyDescent="0.2">
      <c r="A9" s="217"/>
      <c r="B9" s="217"/>
      <c r="C9" s="11" t="s">
        <v>54</v>
      </c>
      <c r="D9" s="29">
        <f>E9+F9+G9+H9+I9+J9+K9+L9</f>
        <v>67852381</v>
      </c>
      <c r="E9" s="37"/>
      <c r="F9" s="37"/>
      <c r="G9" s="37"/>
      <c r="H9" s="37"/>
      <c r="I9" s="41">
        <f>59039989+21725+3968+1125651+7661048</f>
        <v>67852381</v>
      </c>
      <c r="J9" s="29"/>
      <c r="K9" s="37"/>
      <c r="L9" s="29"/>
      <c r="M9" s="32"/>
    </row>
    <row r="10" spans="1:13" s="3" customFormat="1" x14ac:dyDescent="0.2">
      <c r="A10" s="358" t="s">
        <v>227</v>
      </c>
      <c r="B10" s="358"/>
      <c r="C10" s="358"/>
      <c r="D10" s="79">
        <f t="shared" ref="D10:L10" si="1">SUM(D11:D148)-D91</f>
        <v>7770066553.0700026</v>
      </c>
      <c r="E10" s="79">
        <f t="shared" si="1"/>
        <v>447759377.13000047</v>
      </c>
      <c r="F10" s="79">
        <f t="shared" si="1"/>
        <v>2363210.7999999993</v>
      </c>
      <c r="G10" s="79">
        <f t="shared" si="1"/>
        <v>322543477.6500001</v>
      </c>
      <c r="H10" s="79">
        <f t="shared" si="1"/>
        <v>21721408.020000003</v>
      </c>
      <c r="I10" s="79">
        <f t="shared" si="1"/>
        <v>451960535.22999996</v>
      </c>
      <c r="J10" s="79">
        <f t="shared" si="1"/>
        <v>574364415.49000025</v>
      </c>
      <c r="K10" s="79">
        <f t="shared" si="1"/>
        <v>2065039470.26</v>
      </c>
      <c r="L10" s="79">
        <f t="shared" si="1"/>
        <v>3884314658.4900012</v>
      </c>
    </row>
    <row r="11" spans="1:13" ht="12" customHeight="1" x14ac:dyDescent="0.2">
      <c r="A11" s="20">
        <v>1</v>
      </c>
      <c r="B11" s="12" t="s">
        <v>57</v>
      </c>
      <c r="C11" s="10" t="s">
        <v>42</v>
      </c>
      <c r="D11" s="29">
        <f t="shared" ref="D11:D71" si="2">E11+F11+G11+H11+I11+J11+K11+L11</f>
        <v>33691759.090000004</v>
      </c>
      <c r="E11" s="37">
        <v>2075598.32</v>
      </c>
      <c r="F11" s="37">
        <v>4130.12</v>
      </c>
      <c r="G11" s="37">
        <v>795112.43000000075</v>
      </c>
      <c r="H11" s="37">
        <v>191497.25000000006</v>
      </c>
      <c r="I11" s="41">
        <v>0</v>
      </c>
      <c r="J11" s="41">
        <v>2727937.7400000095</v>
      </c>
      <c r="K11" s="41">
        <v>9813083.9299999997</v>
      </c>
      <c r="L11" s="41">
        <v>18084399.299999997</v>
      </c>
    </row>
    <row r="12" spans="1:13" x14ac:dyDescent="0.2">
      <c r="A12" s="20">
        <v>2</v>
      </c>
      <c r="B12" s="13" t="s">
        <v>58</v>
      </c>
      <c r="C12" s="10" t="s">
        <v>213</v>
      </c>
      <c r="D12" s="29">
        <f t="shared" si="2"/>
        <v>33789344.730000019</v>
      </c>
      <c r="E12" s="37">
        <v>2153890.5600000108</v>
      </c>
      <c r="F12" s="37">
        <v>2546.98</v>
      </c>
      <c r="G12" s="37">
        <v>934783.50000000093</v>
      </c>
      <c r="H12" s="37">
        <v>187876.64000000007</v>
      </c>
      <c r="I12" s="41">
        <v>0</v>
      </c>
      <c r="J12" s="41">
        <v>1833155.2400000037</v>
      </c>
      <c r="K12" s="41">
        <v>10063423.609999999</v>
      </c>
      <c r="L12" s="41">
        <v>18613668.199999999</v>
      </c>
    </row>
    <row r="13" spans="1:13" x14ac:dyDescent="0.2">
      <c r="A13" s="20">
        <v>3</v>
      </c>
      <c r="B13" s="21" t="s">
        <v>59</v>
      </c>
      <c r="C13" s="10" t="s">
        <v>5</v>
      </c>
      <c r="D13" s="29">
        <f t="shared" si="2"/>
        <v>109706576.21000001</v>
      </c>
      <c r="E13" s="37">
        <v>6013394.8400000129</v>
      </c>
      <c r="F13" s="37">
        <v>21400.79</v>
      </c>
      <c r="G13" s="37">
        <v>5150645</v>
      </c>
      <c r="H13" s="37">
        <v>234025.72000000003</v>
      </c>
      <c r="I13" s="41">
        <v>0</v>
      </c>
      <c r="J13" s="41">
        <v>12011364.179999992</v>
      </c>
      <c r="K13" s="41">
        <v>31035798.879999999</v>
      </c>
      <c r="L13" s="41">
        <v>55239946.799999997</v>
      </c>
    </row>
    <row r="14" spans="1:13" ht="14.25" customHeight="1" x14ac:dyDescent="0.2">
      <c r="A14" s="20">
        <v>4</v>
      </c>
      <c r="B14" s="12" t="s">
        <v>60</v>
      </c>
      <c r="C14" s="10" t="s">
        <v>214</v>
      </c>
      <c r="D14" s="29">
        <f t="shared" si="2"/>
        <v>35051577.280000016</v>
      </c>
      <c r="E14" s="37">
        <v>2084867.8000000087</v>
      </c>
      <c r="F14" s="37">
        <v>4130.12</v>
      </c>
      <c r="G14" s="37">
        <v>530587.12000000023</v>
      </c>
      <c r="H14" s="37">
        <v>20129.64</v>
      </c>
      <c r="I14" s="41">
        <v>0</v>
      </c>
      <c r="J14" s="41">
        <v>1638857.6800000032</v>
      </c>
      <c r="K14" s="41">
        <v>10669224.480000002</v>
      </c>
      <c r="L14" s="41">
        <v>20103780.439999998</v>
      </c>
    </row>
    <row r="15" spans="1:13" x14ac:dyDescent="0.2">
      <c r="A15" s="20">
        <v>5</v>
      </c>
      <c r="B15" s="12" t="s">
        <v>61</v>
      </c>
      <c r="C15" s="10" t="s">
        <v>8</v>
      </c>
      <c r="D15" s="29">
        <f t="shared" si="2"/>
        <v>38524207.63000001</v>
      </c>
      <c r="E15" s="37">
        <v>2595758.0700000068</v>
      </c>
      <c r="F15" s="37">
        <v>3995.78</v>
      </c>
      <c r="G15" s="37">
        <v>937454.67000000051</v>
      </c>
      <c r="H15" s="37">
        <v>243342.12000000005</v>
      </c>
      <c r="I15" s="41">
        <v>0</v>
      </c>
      <c r="J15" s="41">
        <v>1267158.0000000012</v>
      </c>
      <c r="K15" s="41">
        <v>11760360.140000001</v>
      </c>
      <c r="L15" s="41">
        <v>21716138.850000001</v>
      </c>
    </row>
    <row r="16" spans="1:13" x14ac:dyDescent="0.2">
      <c r="A16" s="20">
        <v>6</v>
      </c>
      <c r="B16" s="21" t="s">
        <v>62</v>
      </c>
      <c r="C16" s="10" t="s">
        <v>63</v>
      </c>
      <c r="D16" s="29">
        <f t="shared" si="2"/>
        <v>272459303.65999997</v>
      </c>
      <c r="E16" s="37">
        <v>15219625.720000003</v>
      </c>
      <c r="F16" s="37">
        <v>24748.150000000005</v>
      </c>
      <c r="G16" s="37">
        <v>8404170.759999983</v>
      </c>
      <c r="H16" s="37">
        <v>53143.810000000005</v>
      </c>
      <c r="I16" s="41">
        <v>14334729</v>
      </c>
      <c r="J16" s="41">
        <v>15426752.349999994</v>
      </c>
      <c r="K16" s="41">
        <v>77580873.689999998</v>
      </c>
      <c r="L16" s="41">
        <v>141415260.18000001</v>
      </c>
    </row>
    <row r="17" spans="1:12" x14ac:dyDescent="0.2">
      <c r="A17" s="20">
        <v>7</v>
      </c>
      <c r="B17" s="12" t="s">
        <v>64</v>
      </c>
      <c r="C17" s="10" t="s">
        <v>215</v>
      </c>
      <c r="D17" s="29">
        <f t="shared" si="2"/>
        <v>103561519.14</v>
      </c>
      <c r="E17" s="37">
        <v>6436468.5800000038</v>
      </c>
      <c r="F17" s="37">
        <v>18703.490000000002</v>
      </c>
      <c r="G17" s="37">
        <v>4204713.8000000026</v>
      </c>
      <c r="H17" s="37">
        <v>212013</v>
      </c>
      <c r="I17" s="41">
        <v>0</v>
      </c>
      <c r="J17" s="41">
        <v>5541978.7700000023</v>
      </c>
      <c r="K17" s="41">
        <v>30742645.850000001</v>
      </c>
      <c r="L17" s="41">
        <v>56404995.649999991</v>
      </c>
    </row>
    <row r="18" spans="1:12" x14ac:dyDescent="0.2">
      <c r="A18" s="20">
        <v>8</v>
      </c>
      <c r="B18" s="21" t="s">
        <v>65</v>
      </c>
      <c r="C18" s="10" t="s">
        <v>17</v>
      </c>
      <c r="D18" s="29">
        <f t="shared" si="2"/>
        <v>40679778.710000008</v>
      </c>
      <c r="E18" s="37">
        <v>2836813.6699999995</v>
      </c>
      <c r="F18" s="37">
        <v>2309.8199999999997</v>
      </c>
      <c r="G18" s="37">
        <v>1094611.3600000001</v>
      </c>
      <c r="H18" s="37">
        <v>27913.580000000005</v>
      </c>
      <c r="I18" s="41">
        <v>0</v>
      </c>
      <c r="J18" s="41">
        <v>1448361.6000000013</v>
      </c>
      <c r="K18" s="41">
        <v>12398973.960000001</v>
      </c>
      <c r="L18" s="41">
        <v>22870794.720000003</v>
      </c>
    </row>
    <row r="19" spans="1:12" x14ac:dyDescent="0.2">
      <c r="A19" s="20">
        <v>9</v>
      </c>
      <c r="B19" s="21" t="s">
        <v>66</v>
      </c>
      <c r="C19" s="10" t="s">
        <v>6</v>
      </c>
      <c r="D19" s="29">
        <f t="shared" si="2"/>
        <v>39761299.890000015</v>
      </c>
      <c r="E19" s="37">
        <v>1690962.7700000096</v>
      </c>
      <c r="F19" s="37">
        <v>8111.6999999999989</v>
      </c>
      <c r="G19" s="37">
        <v>1412620</v>
      </c>
      <c r="H19" s="37">
        <v>70055.460000000006</v>
      </c>
      <c r="I19" s="41">
        <v>0</v>
      </c>
      <c r="J19" s="41">
        <v>5045400.7700000098</v>
      </c>
      <c r="K19" s="41">
        <v>11081959.310000001</v>
      </c>
      <c r="L19" s="41">
        <v>20452189.879999999</v>
      </c>
    </row>
    <row r="20" spans="1:12" x14ac:dyDescent="0.2">
      <c r="A20" s="20">
        <v>10</v>
      </c>
      <c r="B20" s="21" t="s">
        <v>67</v>
      </c>
      <c r="C20" s="10" t="s">
        <v>18</v>
      </c>
      <c r="D20" s="29">
        <f t="shared" si="2"/>
        <v>48287023.550000012</v>
      </c>
      <c r="E20" s="37">
        <v>3294325.5100000142</v>
      </c>
      <c r="F20" s="37">
        <v>2578.98</v>
      </c>
      <c r="G20" s="37">
        <v>2094964</v>
      </c>
      <c r="H20" s="37">
        <v>114563.14000000004</v>
      </c>
      <c r="I20" s="41">
        <v>0</v>
      </c>
      <c r="J20" s="41">
        <v>2443503.0100000063</v>
      </c>
      <c r="K20" s="41">
        <v>14220050.229999997</v>
      </c>
      <c r="L20" s="41">
        <v>26117038.68</v>
      </c>
    </row>
    <row r="21" spans="1:12" x14ac:dyDescent="0.2">
      <c r="A21" s="20">
        <v>11</v>
      </c>
      <c r="B21" s="21" t="s">
        <v>68</v>
      </c>
      <c r="C21" s="10" t="s">
        <v>7</v>
      </c>
      <c r="D21" s="29">
        <f t="shared" si="2"/>
        <v>38993401.750000015</v>
      </c>
      <c r="E21" s="37">
        <v>2391811.5500000096</v>
      </c>
      <c r="F21" s="37">
        <v>3060.4900000000002</v>
      </c>
      <c r="G21" s="37">
        <v>1507581</v>
      </c>
      <c r="H21" s="37">
        <v>171934.63000000006</v>
      </c>
      <c r="I21" s="41">
        <v>0</v>
      </c>
      <c r="J21" s="41">
        <v>3427662.3900000071</v>
      </c>
      <c r="K21" s="41">
        <v>10949976.129999999</v>
      </c>
      <c r="L21" s="41">
        <v>20541375.560000002</v>
      </c>
    </row>
    <row r="22" spans="1:12" x14ac:dyDescent="0.2">
      <c r="A22" s="20">
        <v>12</v>
      </c>
      <c r="B22" s="21" t="s">
        <v>69</v>
      </c>
      <c r="C22" s="10" t="s">
        <v>19</v>
      </c>
      <c r="D22" s="29">
        <f t="shared" si="2"/>
        <v>73693844.99000001</v>
      </c>
      <c r="E22" s="37">
        <v>4842235.01000001</v>
      </c>
      <c r="F22" s="37">
        <v>17094.059999999998</v>
      </c>
      <c r="G22" s="37">
        <v>3126122</v>
      </c>
      <c r="H22" s="37">
        <v>437591.2900000001</v>
      </c>
      <c r="I22" s="41">
        <v>0</v>
      </c>
      <c r="J22" s="41">
        <v>1689544.0000000028</v>
      </c>
      <c r="K22" s="41">
        <v>22376301.770000003</v>
      </c>
      <c r="L22" s="41">
        <v>41204956.859999999</v>
      </c>
    </row>
    <row r="23" spans="1:12" x14ac:dyDescent="0.2">
      <c r="A23" s="20">
        <v>13</v>
      </c>
      <c r="B23" s="21" t="s">
        <v>234</v>
      </c>
      <c r="C23" s="10" t="s">
        <v>235</v>
      </c>
      <c r="D23" s="29">
        <f t="shared" si="2"/>
        <v>0</v>
      </c>
      <c r="E23" s="37">
        <v>0</v>
      </c>
      <c r="F23" s="37">
        <v>0</v>
      </c>
      <c r="G23" s="37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</row>
    <row r="24" spans="1:12" x14ac:dyDescent="0.2">
      <c r="A24" s="20">
        <v>14</v>
      </c>
      <c r="B24" s="21" t="s">
        <v>70</v>
      </c>
      <c r="C24" s="10" t="s">
        <v>22</v>
      </c>
      <c r="D24" s="29">
        <f t="shared" si="2"/>
        <v>47759279.880000003</v>
      </c>
      <c r="E24" s="37">
        <v>2912059.1800000104</v>
      </c>
      <c r="F24" s="37">
        <v>0</v>
      </c>
      <c r="G24" s="37">
        <v>2174873</v>
      </c>
      <c r="H24" s="37">
        <v>118268</v>
      </c>
      <c r="I24" s="41">
        <v>0</v>
      </c>
      <c r="J24" s="41">
        <v>914466.65999999945</v>
      </c>
      <c r="K24" s="41">
        <v>14741687.039999997</v>
      </c>
      <c r="L24" s="41">
        <v>26897925.999999996</v>
      </c>
    </row>
    <row r="25" spans="1:12" x14ac:dyDescent="0.2">
      <c r="A25" s="20">
        <v>15</v>
      </c>
      <c r="B25" s="21" t="s">
        <v>71</v>
      </c>
      <c r="C25" s="10" t="s">
        <v>10</v>
      </c>
      <c r="D25" s="29">
        <f t="shared" si="2"/>
        <v>71924169.050000012</v>
      </c>
      <c r="E25" s="37">
        <v>3558416.6000000089</v>
      </c>
      <c r="F25" s="37">
        <v>4130.12</v>
      </c>
      <c r="G25" s="37">
        <v>3152828</v>
      </c>
      <c r="H25" s="37">
        <v>268878.40000000002</v>
      </c>
      <c r="I25" s="41">
        <v>0</v>
      </c>
      <c r="J25" s="41">
        <v>3236532.7300000065</v>
      </c>
      <c r="K25" s="41">
        <v>20984796.429999996</v>
      </c>
      <c r="L25" s="41">
        <v>40718586.769999996</v>
      </c>
    </row>
    <row r="26" spans="1:12" x14ac:dyDescent="0.2">
      <c r="A26" s="20">
        <v>16</v>
      </c>
      <c r="B26" s="21" t="s">
        <v>72</v>
      </c>
      <c r="C26" s="10" t="s">
        <v>348</v>
      </c>
      <c r="D26" s="29">
        <f t="shared" si="2"/>
        <v>91666027.690000027</v>
      </c>
      <c r="E26" s="37">
        <v>5700394.4300000099</v>
      </c>
      <c r="F26" s="37">
        <v>25471.279999999999</v>
      </c>
      <c r="G26" s="37">
        <v>4412157</v>
      </c>
      <c r="H26" s="37">
        <v>218264.63</v>
      </c>
      <c r="I26" s="41">
        <v>0</v>
      </c>
      <c r="J26" s="41">
        <v>3633649.9400000046</v>
      </c>
      <c r="K26" s="41">
        <v>27146735.23</v>
      </c>
      <c r="L26" s="41">
        <v>50529355.18</v>
      </c>
    </row>
    <row r="27" spans="1:12" x14ac:dyDescent="0.2">
      <c r="A27" s="20">
        <v>17</v>
      </c>
      <c r="B27" s="21" t="s">
        <v>73</v>
      </c>
      <c r="C27" s="10" t="s">
        <v>9</v>
      </c>
      <c r="D27" s="29">
        <f t="shared" si="2"/>
        <v>173628998.33999997</v>
      </c>
      <c r="E27" s="37">
        <v>10965987.349999998</v>
      </c>
      <c r="F27" s="37">
        <v>30574.54</v>
      </c>
      <c r="G27" s="37">
        <v>7823661</v>
      </c>
      <c r="H27" s="37">
        <v>684771.63</v>
      </c>
      <c r="I27" s="41">
        <v>0</v>
      </c>
      <c r="J27" s="41">
        <v>12546042.36999999</v>
      </c>
      <c r="K27" s="41">
        <v>49136966.190000005</v>
      </c>
      <c r="L27" s="41">
        <v>92440995.260000005</v>
      </c>
    </row>
    <row r="28" spans="1:12" x14ac:dyDescent="0.2">
      <c r="A28" s="20">
        <v>18</v>
      </c>
      <c r="B28" s="12" t="s">
        <v>74</v>
      </c>
      <c r="C28" s="10" t="s">
        <v>11</v>
      </c>
      <c r="D28" s="29">
        <f t="shared" si="2"/>
        <v>31223501.140000015</v>
      </c>
      <c r="E28" s="37">
        <v>2266948.7100000069</v>
      </c>
      <c r="F28" s="37">
        <v>2387.5100000000002</v>
      </c>
      <c r="G28" s="37">
        <v>1405867</v>
      </c>
      <c r="H28" s="37">
        <v>69283.520000000004</v>
      </c>
      <c r="I28" s="41">
        <v>0</v>
      </c>
      <c r="J28" s="41">
        <v>2342552.7600000054</v>
      </c>
      <c r="K28" s="41">
        <v>8547839.0499999989</v>
      </c>
      <c r="L28" s="41">
        <v>16588622.590000004</v>
      </c>
    </row>
    <row r="29" spans="1:12" x14ac:dyDescent="0.2">
      <c r="A29" s="20">
        <v>19</v>
      </c>
      <c r="B29" s="12" t="s">
        <v>75</v>
      </c>
      <c r="C29" s="10" t="s">
        <v>216</v>
      </c>
      <c r="D29" s="29">
        <f t="shared" si="2"/>
        <v>25092411.79000001</v>
      </c>
      <c r="E29" s="37">
        <v>1532035.8600000069</v>
      </c>
      <c r="F29" s="37">
        <v>0</v>
      </c>
      <c r="G29" s="37">
        <v>968552</v>
      </c>
      <c r="H29" s="37">
        <v>46969.16</v>
      </c>
      <c r="I29" s="41">
        <v>0</v>
      </c>
      <c r="J29" s="41">
        <v>2238645.8000000035</v>
      </c>
      <c r="K29" s="41">
        <v>7111584.4800000004</v>
      </c>
      <c r="L29" s="41">
        <v>13194624.489999998</v>
      </c>
    </row>
    <row r="30" spans="1:12" x14ac:dyDescent="0.2">
      <c r="A30" s="20">
        <v>20</v>
      </c>
      <c r="B30" s="12" t="s">
        <v>76</v>
      </c>
      <c r="C30" s="10" t="s">
        <v>349</v>
      </c>
      <c r="D30" s="29">
        <f t="shared" si="2"/>
        <v>126599935.75000003</v>
      </c>
      <c r="E30" s="37">
        <v>7131430.0300000142</v>
      </c>
      <c r="F30" s="37">
        <v>12390.36</v>
      </c>
      <c r="G30" s="37">
        <v>5142047</v>
      </c>
      <c r="H30" s="37">
        <v>578220.44000000018</v>
      </c>
      <c r="I30" s="41">
        <v>0</v>
      </c>
      <c r="J30" s="41">
        <v>10942890.900000008</v>
      </c>
      <c r="K30" s="41">
        <v>35558916.82</v>
      </c>
      <c r="L30" s="41">
        <v>67234040.200000003</v>
      </c>
    </row>
    <row r="31" spans="1:12" x14ac:dyDescent="0.2">
      <c r="A31" s="20">
        <v>21</v>
      </c>
      <c r="B31" s="12" t="s">
        <v>77</v>
      </c>
      <c r="C31" s="10" t="s">
        <v>38</v>
      </c>
      <c r="D31" s="29">
        <f t="shared" si="2"/>
        <v>105399305.40000002</v>
      </c>
      <c r="E31" s="37">
        <v>7085161.9500000002</v>
      </c>
      <c r="F31" s="37">
        <v>114262.82999999996</v>
      </c>
      <c r="G31" s="37">
        <v>5031102</v>
      </c>
      <c r="H31" s="37">
        <v>409761.74000000005</v>
      </c>
      <c r="I31" s="41">
        <v>0</v>
      </c>
      <c r="J31" s="41">
        <v>11429772.050000021</v>
      </c>
      <c r="K31" s="41">
        <v>29182076.629999999</v>
      </c>
      <c r="L31" s="41">
        <v>52147168.200000003</v>
      </c>
    </row>
    <row r="32" spans="1:12" x14ac:dyDescent="0.2">
      <c r="A32" s="20">
        <v>22</v>
      </c>
      <c r="B32" s="21" t="s">
        <v>78</v>
      </c>
      <c r="C32" s="10" t="s">
        <v>79</v>
      </c>
      <c r="D32" s="29">
        <f t="shared" si="2"/>
        <v>46184549.299999975</v>
      </c>
      <c r="E32" s="37">
        <v>0</v>
      </c>
      <c r="F32" s="37">
        <v>7531.41</v>
      </c>
      <c r="G32" s="37">
        <v>1993873</v>
      </c>
      <c r="H32" s="37">
        <v>103716.87</v>
      </c>
      <c r="I32" s="41">
        <v>0</v>
      </c>
      <c r="J32" s="41">
        <v>5549535.9699999783</v>
      </c>
      <c r="K32" s="41">
        <v>13384331.629999999</v>
      </c>
      <c r="L32" s="41">
        <v>25145560.419999998</v>
      </c>
    </row>
    <row r="33" spans="1:12" ht="12" customHeight="1" x14ac:dyDescent="0.2">
      <c r="A33" s="20">
        <v>23</v>
      </c>
      <c r="B33" s="21" t="s">
        <v>80</v>
      </c>
      <c r="C33" s="10" t="s">
        <v>81</v>
      </c>
      <c r="D33" s="29">
        <f t="shared" si="2"/>
        <v>2702060.2600000086</v>
      </c>
      <c r="E33" s="37">
        <v>2702060.2600000086</v>
      </c>
      <c r="F33" s="37">
        <v>0</v>
      </c>
      <c r="G33" s="37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</row>
    <row r="34" spans="1:12" ht="24" x14ac:dyDescent="0.2">
      <c r="A34" s="20">
        <v>24</v>
      </c>
      <c r="B34" s="21" t="s">
        <v>82</v>
      </c>
      <c r="C34" s="10" t="s">
        <v>83</v>
      </c>
      <c r="D34" s="29">
        <f t="shared" si="2"/>
        <v>0</v>
      </c>
      <c r="E34" s="37">
        <v>0</v>
      </c>
      <c r="F34" s="37">
        <v>0</v>
      </c>
      <c r="G34" s="37">
        <v>0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</row>
    <row r="35" spans="1:12" x14ac:dyDescent="0.2">
      <c r="A35" s="20">
        <v>25</v>
      </c>
      <c r="B35" s="12" t="s">
        <v>84</v>
      </c>
      <c r="C35" s="10" t="s">
        <v>85</v>
      </c>
      <c r="D35" s="29">
        <f t="shared" si="2"/>
        <v>405794779.13999993</v>
      </c>
      <c r="E35" s="37">
        <v>34814573.129999943</v>
      </c>
      <c r="F35" s="37">
        <v>162740.97999999972</v>
      </c>
      <c r="G35" s="37">
        <v>31737262</v>
      </c>
      <c r="H35" s="37">
        <v>492572.71000000014</v>
      </c>
      <c r="I35" s="41">
        <v>33490942</v>
      </c>
      <c r="J35" s="41">
        <v>48322965.319999985</v>
      </c>
      <c r="K35" s="41">
        <v>18773787.459999997</v>
      </c>
      <c r="L35" s="41">
        <v>237999935.53999999</v>
      </c>
    </row>
    <row r="36" spans="1:12" ht="15.75" customHeight="1" x14ac:dyDescent="0.2">
      <c r="A36" s="20">
        <v>26</v>
      </c>
      <c r="B36" s="21" t="s">
        <v>86</v>
      </c>
      <c r="C36" s="10" t="s">
        <v>87</v>
      </c>
      <c r="D36" s="29">
        <f t="shared" si="2"/>
        <v>50349128.18</v>
      </c>
      <c r="E36" s="37">
        <v>0</v>
      </c>
      <c r="F36" s="37">
        <v>0</v>
      </c>
      <c r="G36" s="37">
        <v>0</v>
      </c>
      <c r="H36" s="37">
        <v>552430.48</v>
      </c>
      <c r="I36" s="41">
        <v>3632948</v>
      </c>
      <c r="J36" s="41">
        <v>367475.81999999919</v>
      </c>
      <c r="K36" s="41">
        <v>0</v>
      </c>
      <c r="L36" s="41">
        <v>45796273.880000003</v>
      </c>
    </row>
    <row r="37" spans="1:12" x14ac:dyDescent="0.2">
      <c r="A37" s="20">
        <v>27</v>
      </c>
      <c r="B37" s="13" t="s">
        <v>88</v>
      </c>
      <c r="C37" s="10" t="s">
        <v>89</v>
      </c>
      <c r="D37" s="29">
        <f t="shared" si="2"/>
        <v>142234473.91</v>
      </c>
      <c r="E37" s="37">
        <v>0</v>
      </c>
      <c r="F37" s="37">
        <v>0</v>
      </c>
      <c r="G37" s="37">
        <v>0</v>
      </c>
      <c r="H37" s="37">
        <v>0</v>
      </c>
      <c r="I37" s="41">
        <v>0</v>
      </c>
      <c r="J37" s="41">
        <v>10167928.399999995</v>
      </c>
      <c r="K37" s="41">
        <v>132066545.50999999</v>
      </c>
      <c r="L37" s="41">
        <v>0</v>
      </c>
    </row>
    <row r="38" spans="1:12" x14ac:dyDescent="0.2">
      <c r="A38" s="20">
        <v>28</v>
      </c>
      <c r="B38" s="13" t="s">
        <v>90</v>
      </c>
      <c r="C38" s="10" t="s">
        <v>39</v>
      </c>
      <c r="D38" s="29">
        <f t="shared" si="2"/>
        <v>141487818.41000003</v>
      </c>
      <c r="E38" s="37">
        <v>8276207.6700000055</v>
      </c>
      <c r="F38" s="37">
        <v>48620.690000000024</v>
      </c>
      <c r="G38" s="37">
        <v>6332354</v>
      </c>
      <c r="H38" s="37">
        <v>180612.35</v>
      </c>
      <c r="I38" s="41">
        <v>0</v>
      </c>
      <c r="J38" s="41">
        <v>12169642.730000017</v>
      </c>
      <c r="K38" s="41">
        <v>40754841.689999998</v>
      </c>
      <c r="L38" s="41">
        <v>73725539.280000001</v>
      </c>
    </row>
    <row r="39" spans="1:12" ht="12.75" customHeight="1" x14ac:dyDescent="0.2">
      <c r="A39" s="20">
        <v>29</v>
      </c>
      <c r="B39" s="12" t="s">
        <v>91</v>
      </c>
      <c r="C39" s="10" t="s">
        <v>37</v>
      </c>
      <c r="D39" s="29">
        <f t="shared" si="2"/>
        <v>211019852.79000002</v>
      </c>
      <c r="E39" s="37">
        <v>13770841.220000006</v>
      </c>
      <c r="F39" s="37">
        <v>119337.69999999995</v>
      </c>
      <c r="G39" s="37">
        <v>10317698</v>
      </c>
      <c r="H39" s="37">
        <f>137275+316790</f>
        <v>454065</v>
      </c>
      <c r="I39" s="41">
        <v>0</v>
      </c>
      <c r="J39" s="41">
        <v>14508572.359999999</v>
      </c>
      <c r="K39" s="41">
        <v>65955450.310000002</v>
      </c>
      <c r="L39" s="41">
        <v>105893888.20000003</v>
      </c>
    </row>
    <row r="40" spans="1:12" x14ac:dyDescent="0.2">
      <c r="A40" s="20">
        <v>30</v>
      </c>
      <c r="B40" s="13" t="s">
        <v>92</v>
      </c>
      <c r="C40" s="10" t="s">
        <v>16</v>
      </c>
      <c r="D40" s="29">
        <f t="shared" si="2"/>
        <v>43535739.44000002</v>
      </c>
      <c r="E40" s="37">
        <v>2632304.8100000103</v>
      </c>
      <c r="F40" s="37">
        <v>8209.9399999999987</v>
      </c>
      <c r="G40" s="37">
        <v>1706871</v>
      </c>
      <c r="H40" s="37">
        <v>0</v>
      </c>
      <c r="I40" s="41">
        <v>0</v>
      </c>
      <c r="J40" s="41">
        <v>2918687.2600000096</v>
      </c>
      <c r="K40" s="41">
        <v>12840836.550000001</v>
      </c>
      <c r="L40" s="41">
        <v>23428829.879999999</v>
      </c>
    </row>
    <row r="41" spans="1:12" x14ac:dyDescent="0.2">
      <c r="A41" s="20">
        <v>31</v>
      </c>
      <c r="B41" s="21" t="s">
        <v>93</v>
      </c>
      <c r="C41" s="10" t="s">
        <v>21</v>
      </c>
      <c r="D41" s="29">
        <f t="shared" si="2"/>
        <v>142756196.86000001</v>
      </c>
      <c r="E41" s="37">
        <v>8899602.9200000111</v>
      </c>
      <c r="F41" s="37">
        <v>47425.580000000038</v>
      </c>
      <c r="G41" s="37">
        <v>6538101</v>
      </c>
      <c r="H41" s="37">
        <v>88953.99</v>
      </c>
      <c r="I41" s="41">
        <v>0</v>
      </c>
      <c r="J41" s="41">
        <v>6065881.1100000031</v>
      </c>
      <c r="K41" s="41">
        <v>42402122.229999997</v>
      </c>
      <c r="L41" s="41">
        <v>78714110.030000001</v>
      </c>
    </row>
    <row r="42" spans="1:12" x14ac:dyDescent="0.2">
      <c r="A42" s="20">
        <v>32</v>
      </c>
      <c r="B42" s="13" t="s">
        <v>94</v>
      </c>
      <c r="C42" s="10" t="s">
        <v>24</v>
      </c>
      <c r="D42" s="29">
        <f t="shared" si="2"/>
        <v>55016496.840000018</v>
      </c>
      <c r="E42" s="37">
        <v>3216293.0600000098</v>
      </c>
      <c r="F42" s="37">
        <v>15970.470000000003</v>
      </c>
      <c r="G42" s="37">
        <v>2277580</v>
      </c>
      <c r="H42" s="37">
        <v>208440.81000000006</v>
      </c>
      <c r="I42" s="41">
        <v>0</v>
      </c>
      <c r="J42" s="41">
        <v>1055965.0000000019</v>
      </c>
      <c r="K42" s="41">
        <v>16870442.050000001</v>
      </c>
      <c r="L42" s="41">
        <v>31371805.449999999</v>
      </c>
    </row>
    <row r="43" spans="1:12" x14ac:dyDescent="0.2">
      <c r="A43" s="20">
        <v>33</v>
      </c>
      <c r="B43" s="12" t="s">
        <v>95</v>
      </c>
      <c r="C43" s="10" t="s">
        <v>217</v>
      </c>
      <c r="D43" s="29">
        <f t="shared" si="2"/>
        <v>139170360.34999996</v>
      </c>
      <c r="E43" s="37">
        <v>8914559.8199999873</v>
      </c>
      <c r="F43" s="37">
        <v>16165.340000000002</v>
      </c>
      <c r="G43" s="37">
        <v>7642589.8499999829</v>
      </c>
      <c r="H43" s="37">
        <v>498631.14</v>
      </c>
      <c r="I43" s="41">
        <v>0</v>
      </c>
      <c r="J43" s="41">
        <v>4626393.8600000106</v>
      </c>
      <c r="K43" s="41">
        <v>41344644.329999998</v>
      </c>
      <c r="L43" s="41">
        <v>76127376.010000005</v>
      </c>
    </row>
    <row r="44" spans="1:12" x14ac:dyDescent="0.2">
      <c r="A44" s="20">
        <v>34</v>
      </c>
      <c r="B44" s="14" t="s">
        <v>96</v>
      </c>
      <c r="C44" s="15" t="s">
        <v>218</v>
      </c>
      <c r="D44" s="29">
        <f t="shared" si="2"/>
        <v>47916183.12000002</v>
      </c>
      <c r="E44" s="37">
        <v>2621490.6200000104</v>
      </c>
      <c r="F44" s="37">
        <v>5256.0299999999988</v>
      </c>
      <c r="G44" s="37">
        <v>1988352</v>
      </c>
      <c r="H44" s="37">
        <v>48224.170000000006</v>
      </c>
      <c r="I44" s="41">
        <v>0</v>
      </c>
      <c r="J44" s="41">
        <v>1594527.8200000026</v>
      </c>
      <c r="K44" s="41">
        <v>14038821.460000003</v>
      </c>
      <c r="L44" s="41">
        <v>27619511.02</v>
      </c>
    </row>
    <row r="45" spans="1:12" x14ac:dyDescent="0.2">
      <c r="A45" s="20">
        <v>35</v>
      </c>
      <c r="B45" s="12" t="s">
        <v>97</v>
      </c>
      <c r="C45" s="10" t="s">
        <v>219</v>
      </c>
      <c r="D45" s="29">
        <f t="shared" si="2"/>
        <v>30676051.730000012</v>
      </c>
      <c r="E45" s="37">
        <v>1976601.4400000083</v>
      </c>
      <c r="F45" s="37">
        <v>6736.829999999999</v>
      </c>
      <c r="G45" s="37">
        <v>1093262</v>
      </c>
      <c r="H45" s="37">
        <v>142271.72000000003</v>
      </c>
      <c r="I45" s="41">
        <v>0</v>
      </c>
      <c r="J45" s="41">
        <v>656810.2300000001</v>
      </c>
      <c r="K45" s="41">
        <v>9268280.3200000003</v>
      </c>
      <c r="L45" s="41">
        <v>17532089.190000001</v>
      </c>
    </row>
    <row r="46" spans="1:12" x14ac:dyDescent="0.2">
      <c r="A46" s="20">
        <v>36</v>
      </c>
      <c r="B46" s="12" t="s">
        <v>98</v>
      </c>
      <c r="C46" s="10" t="s">
        <v>23</v>
      </c>
      <c r="D46" s="29">
        <f t="shared" si="2"/>
        <v>55616656.890000023</v>
      </c>
      <c r="E46" s="37">
        <v>3488553.0700000143</v>
      </c>
      <c r="F46" s="37">
        <v>39121.380000000005</v>
      </c>
      <c r="G46" s="37">
        <v>2017686</v>
      </c>
      <c r="H46" s="37">
        <v>246588.09000000008</v>
      </c>
      <c r="I46" s="41">
        <v>0</v>
      </c>
      <c r="J46" s="41">
        <v>2787747.6000000071</v>
      </c>
      <c r="K46" s="41">
        <v>16008233.129999999</v>
      </c>
      <c r="L46" s="41">
        <v>31028727.620000005</v>
      </c>
    </row>
    <row r="47" spans="1:12" x14ac:dyDescent="0.2">
      <c r="A47" s="20">
        <v>37</v>
      </c>
      <c r="B47" s="21" t="s">
        <v>99</v>
      </c>
      <c r="C47" s="10" t="s">
        <v>20</v>
      </c>
      <c r="D47" s="29">
        <f t="shared" si="2"/>
        <v>25802806.540000014</v>
      </c>
      <c r="E47" s="37">
        <v>1643254.0200000084</v>
      </c>
      <c r="F47" s="37">
        <v>935.29</v>
      </c>
      <c r="G47" s="37">
        <v>886888</v>
      </c>
      <c r="H47" s="37">
        <v>80253</v>
      </c>
      <c r="I47" s="41">
        <v>0</v>
      </c>
      <c r="J47" s="41">
        <v>2008445.430000003</v>
      </c>
      <c r="K47" s="41">
        <v>7568697.5200000014</v>
      </c>
      <c r="L47" s="41">
        <v>13614333.280000001</v>
      </c>
    </row>
    <row r="48" spans="1:12" x14ac:dyDescent="0.2">
      <c r="A48" s="20">
        <v>38</v>
      </c>
      <c r="B48" s="13" t="s">
        <v>100</v>
      </c>
      <c r="C48" s="10" t="s">
        <v>101</v>
      </c>
      <c r="D48" s="29">
        <f t="shared" si="2"/>
        <v>18620208.370000012</v>
      </c>
      <c r="E48" s="37">
        <v>2244087.1800000113</v>
      </c>
      <c r="F48" s="37">
        <v>4704.18</v>
      </c>
      <c r="G48" s="37">
        <v>1365953</v>
      </c>
      <c r="H48" s="37">
        <v>0</v>
      </c>
      <c r="I48" s="41">
        <v>0</v>
      </c>
      <c r="J48" s="41">
        <v>109820.35999999988</v>
      </c>
      <c r="K48" s="41">
        <v>296778.04999999993</v>
      </c>
      <c r="L48" s="41">
        <v>14598865.600000001</v>
      </c>
    </row>
    <row r="49" spans="1:12" x14ac:dyDescent="0.2">
      <c r="A49" s="20">
        <v>39</v>
      </c>
      <c r="B49" s="21" t="s">
        <v>102</v>
      </c>
      <c r="C49" s="10" t="s">
        <v>103</v>
      </c>
      <c r="D49" s="163">
        <f t="shared" si="2"/>
        <v>208691693.18000001</v>
      </c>
      <c r="E49" s="37">
        <v>11759019.260000007</v>
      </c>
      <c r="F49" s="37">
        <v>44276.340000000026</v>
      </c>
      <c r="G49" s="37">
        <v>8939243</v>
      </c>
      <c r="H49" s="37">
        <v>323125</v>
      </c>
      <c r="I49" s="41">
        <v>15362133</v>
      </c>
      <c r="J49" s="41">
        <v>21240004.050000008</v>
      </c>
      <c r="K49" s="41">
        <v>53148764.490000002</v>
      </c>
      <c r="L49" s="41">
        <v>97875128.040000007</v>
      </c>
    </row>
    <row r="50" spans="1:12" x14ac:dyDescent="0.2">
      <c r="A50" s="20">
        <v>40</v>
      </c>
      <c r="B50" s="12" t="s">
        <v>104</v>
      </c>
      <c r="C50" s="10" t="s">
        <v>224</v>
      </c>
      <c r="D50" s="29">
        <f t="shared" si="2"/>
        <v>43934769.800000019</v>
      </c>
      <c r="E50" s="37">
        <v>2962837.6600000104</v>
      </c>
      <c r="F50" s="37">
        <v>27403.820000000014</v>
      </c>
      <c r="G50" s="37">
        <v>1676257</v>
      </c>
      <c r="H50" s="37">
        <v>166130.18000000005</v>
      </c>
      <c r="I50" s="41">
        <v>0</v>
      </c>
      <c r="J50" s="41">
        <v>3074970.0800000075</v>
      </c>
      <c r="K50" s="41">
        <v>12594284.010000002</v>
      </c>
      <c r="L50" s="41">
        <v>23432887.050000001</v>
      </c>
    </row>
    <row r="51" spans="1:12" ht="10.5" customHeight="1" x14ac:dyDescent="0.2">
      <c r="A51" s="20">
        <v>41</v>
      </c>
      <c r="B51" s="12" t="s">
        <v>105</v>
      </c>
      <c r="C51" s="10" t="s">
        <v>2</v>
      </c>
      <c r="D51" s="29">
        <f t="shared" si="2"/>
        <v>153887128.09000003</v>
      </c>
      <c r="E51" s="37">
        <v>8687996.1000000015</v>
      </c>
      <c r="F51" s="37">
        <v>128150.51999999997</v>
      </c>
      <c r="G51" s="37">
        <v>6653972</v>
      </c>
      <c r="H51" s="37">
        <v>109904.61000000003</v>
      </c>
      <c r="I51" s="41">
        <v>0</v>
      </c>
      <c r="J51" s="41">
        <v>12456935.880000005</v>
      </c>
      <c r="K51" s="41">
        <v>43200265.719999999</v>
      </c>
      <c r="L51" s="41">
        <v>82649903.260000005</v>
      </c>
    </row>
    <row r="52" spans="1:12" x14ac:dyDescent="0.2">
      <c r="A52" s="20">
        <v>42</v>
      </c>
      <c r="B52" s="21" t="s">
        <v>106</v>
      </c>
      <c r="C52" s="10" t="s">
        <v>3</v>
      </c>
      <c r="D52" s="29">
        <f t="shared" si="2"/>
        <v>33358348.330000013</v>
      </c>
      <c r="E52" s="37">
        <v>1873873.490000007</v>
      </c>
      <c r="F52" s="37">
        <v>12565.599999999997</v>
      </c>
      <c r="G52" s="37">
        <v>1177947</v>
      </c>
      <c r="H52" s="37">
        <v>27455</v>
      </c>
      <c r="I52" s="41">
        <v>0</v>
      </c>
      <c r="J52" s="41">
        <v>1165785.3600000031</v>
      </c>
      <c r="K52" s="41">
        <v>10037488.460000001</v>
      </c>
      <c r="L52" s="41">
        <v>19063233.420000002</v>
      </c>
    </row>
    <row r="53" spans="1:12" x14ac:dyDescent="0.2">
      <c r="A53" s="20">
        <v>43</v>
      </c>
      <c r="B53" s="13" t="s">
        <v>152</v>
      </c>
      <c r="C53" s="10" t="s">
        <v>32</v>
      </c>
      <c r="D53" s="29">
        <f t="shared" si="2"/>
        <v>46268823.150000021</v>
      </c>
      <c r="E53" s="37">
        <v>2946275.8100000136</v>
      </c>
      <c r="F53" s="37">
        <v>38049.56</v>
      </c>
      <c r="G53" s="37">
        <v>1753449</v>
      </c>
      <c r="H53" s="37">
        <v>42239</v>
      </c>
      <c r="I53" s="41">
        <v>0</v>
      </c>
      <c r="J53" s="41">
        <v>4439276.8600000106</v>
      </c>
      <c r="K53" s="41">
        <v>13007680.929999998</v>
      </c>
      <c r="L53" s="41">
        <v>24041851.990000002</v>
      </c>
    </row>
    <row r="54" spans="1:12" x14ac:dyDescent="0.2">
      <c r="A54" s="20">
        <v>44</v>
      </c>
      <c r="B54" s="21" t="s">
        <v>107</v>
      </c>
      <c r="C54" s="10" t="s">
        <v>220</v>
      </c>
      <c r="D54" s="29">
        <f t="shared" si="2"/>
        <v>52313153.590000011</v>
      </c>
      <c r="E54" s="37">
        <v>3480295.7300000084</v>
      </c>
      <c r="F54" s="37">
        <v>6386.2099999999991</v>
      </c>
      <c r="G54" s="37">
        <v>2067815</v>
      </c>
      <c r="H54" s="37">
        <v>155980.76000000007</v>
      </c>
      <c r="I54" s="41">
        <v>0</v>
      </c>
      <c r="J54" s="41">
        <v>2120377.7200000002</v>
      </c>
      <c r="K54" s="41">
        <v>15175346</v>
      </c>
      <c r="L54" s="41">
        <v>29306952.170000002</v>
      </c>
    </row>
    <row r="55" spans="1:12" ht="10.5" customHeight="1" x14ac:dyDescent="0.2">
      <c r="A55" s="20">
        <v>45</v>
      </c>
      <c r="B55" s="13" t="s">
        <v>108</v>
      </c>
      <c r="C55" s="10" t="s">
        <v>0</v>
      </c>
      <c r="D55" s="29">
        <f t="shared" si="2"/>
        <v>65965551.420000017</v>
      </c>
      <c r="E55" s="37">
        <v>4430829.9700000053</v>
      </c>
      <c r="F55" s="37">
        <v>16223.400000000001</v>
      </c>
      <c r="G55" s="37">
        <v>2900498</v>
      </c>
      <c r="H55" s="37">
        <v>293147.68000000005</v>
      </c>
      <c r="I55" s="41">
        <v>0</v>
      </c>
      <c r="J55" s="41">
        <v>5484682.2100000111</v>
      </c>
      <c r="K55" s="41">
        <v>18345633.890000001</v>
      </c>
      <c r="L55" s="41">
        <v>34494536.270000003</v>
      </c>
    </row>
    <row r="56" spans="1:12" x14ac:dyDescent="0.2">
      <c r="A56" s="20">
        <v>46</v>
      </c>
      <c r="B56" s="21" t="s">
        <v>109</v>
      </c>
      <c r="C56" s="10" t="s">
        <v>4</v>
      </c>
      <c r="D56" s="29">
        <f t="shared" si="2"/>
        <v>23033606.350000009</v>
      </c>
      <c r="E56" s="37">
        <v>1629535.3100000077</v>
      </c>
      <c r="F56" s="37">
        <v>11399.08</v>
      </c>
      <c r="G56" s="37">
        <v>979843.80000000098</v>
      </c>
      <c r="H56" s="37">
        <v>36095.930000000008</v>
      </c>
      <c r="I56" s="41">
        <v>0</v>
      </c>
      <c r="J56" s="41">
        <v>1883841.5600000024</v>
      </c>
      <c r="K56" s="41">
        <v>6286828.7399999993</v>
      </c>
      <c r="L56" s="41">
        <v>12206061.93</v>
      </c>
    </row>
    <row r="57" spans="1:12" x14ac:dyDescent="0.2">
      <c r="A57" s="20">
        <v>47</v>
      </c>
      <c r="B57" s="13" t="s">
        <v>110</v>
      </c>
      <c r="C57" s="10" t="s">
        <v>1</v>
      </c>
      <c r="D57" s="29">
        <f t="shared" si="2"/>
        <v>42748184.51000002</v>
      </c>
      <c r="E57" s="37">
        <v>2780414.7300000144</v>
      </c>
      <c r="F57" s="37">
        <v>115109.84999999998</v>
      </c>
      <c r="G57" s="37">
        <v>1560590</v>
      </c>
      <c r="H57" s="37">
        <v>0</v>
      </c>
      <c r="I57" s="41">
        <v>0</v>
      </c>
      <c r="J57" s="41">
        <v>1319956.2500000019</v>
      </c>
      <c r="K57" s="41">
        <v>12919305.370000001</v>
      </c>
      <c r="L57" s="41">
        <v>24052808.310000002</v>
      </c>
    </row>
    <row r="58" spans="1:12" x14ac:dyDescent="0.2">
      <c r="A58" s="20">
        <v>48</v>
      </c>
      <c r="B58" s="21" t="s">
        <v>111</v>
      </c>
      <c r="C58" s="10" t="s">
        <v>221</v>
      </c>
      <c r="D58" s="29">
        <f t="shared" si="2"/>
        <v>62871948.760000005</v>
      </c>
      <c r="E58" s="37">
        <v>4739060.16</v>
      </c>
      <c r="F58" s="37">
        <v>36592.520000000004</v>
      </c>
      <c r="G58" s="37">
        <v>2859048</v>
      </c>
      <c r="H58" s="37">
        <v>246913.80000000005</v>
      </c>
      <c r="I58" s="41">
        <v>0</v>
      </c>
      <c r="J58" s="41">
        <v>1199576.2400000012</v>
      </c>
      <c r="K58" s="41">
        <v>18665634.510000002</v>
      </c>
      <c r="L58" s="41">
        <v>35125123.530000001</v>
      </c>
    </row>
    <row r="59" spans="1:12" x14ac:dyDescent="0.2">
      <c r="A59" s="20">
        <v>49</v>
      </c>
      <c r="B59" s="21" t="s">
        <v>112</v>
      </c>
      <c r="C59" s="10" t="s">
        <v>25</v>
      </c>
      <c r="D59" s="29">
        <f t="shared" si="2"/>
        <v>238737594.71000004</v>
      </c>
      <c r="E59" s="37">
        <v>14957048.759999998</v>
      </c>
      <c r="F59" s="37">
        <v>117242.24999999993</v>
      </c>
      <c r="G59" s="37">
        <v>11167485</v>
      </c>
      <c r="H59" s="37">
        <v>635472.38000000012</v>
      </c>
      <c r="I59" s="41">
        <v>0</v>
      </c>
      <c r="J59" s="41">
        <v>21745140.490000024</v>
      </c>
      <c r="K59" s="41">
        <v>66434779.730000012</v>
      </c>
      <c r="L59" s="41">
        <v>123680426.09999999</v>
      </c>
    </row>
    <row r="60" spans="1:12" x14ac:dyDescent="0.2">
      <c r="A60" s="20">
        <v>50</v>
      </c>
      <c r="B60" s="21" t="s">
        <v>160</v>
      </c>
      <c r="C60" s="10" t="s">
        <v>53</v>
      </c>
      <c r="D60" s="29">
        <f t="shared" si="2"/>
        <v>48755987.020000011</v>
      </c>
      <c r="E60" s="37">
        <v>3691154.5200000023</v>
      </c>
      <c r="F60" s="37">
        <v>13804.709999999997</v>
      </c>
      <c r="G60" s="37">
        <v>2033157</v>
      </c>
      <c r="H60" s="37">
        <v>189554.1100000001</v>
      </c>
      <c r="I60" s="41">
        <v>0</v>
      </c>
      <c r="J60" s="41">
        <v>3676870.1300000055</v>
      </c>
      <c r="K60" s="41">
        <v>13521712.130000001</v>
      </c>
      <c r="L60" s="41">
        <v>25629734.420000002</v>
      </c>
    </row>
    <row r="61" spans="1:12" x14ac:dyDescent="0.2">
      <c r="A61" s="20">
        <v>51</v>
      </c>
      <c r="B61" s="21" t="s">
        <v>113</v>
      </c>
      <c r="C61" s="10" t="s">
        <v>222</v>
      </c>
      <c r="D61" s="29">
        <f t="shared" si="2"/>
        <v>35259363.250000015</v>
      </c>
      <c r="E61" s="37">
        <v>2094040.2800000065</v>
      </c>
      <c r="F61" s="37">
        <v>16676.75</v>
      </c>
      <c r="G61" s="37">
        <v>1531416</v>
      </c>
      <c r="H61" s="37">
        <v>0</v>
      </c>
      <c r="I61" s="41">
        <v>0</v>
      </c>
      <c r="J61" s="41">
        <v>1979300.8100000024</v>
      </c>
      <c r="K61" s="41">
        <v>10385969.16</v>
      </c>
      <c r="L61" s="41">
        <v>19251960.250000004</v>
      </c>
    </row>
    <row r="62" spans="1:12" x14ac:dyDescent="0.2">
      <c r="A62" s="20">
        <v>52</v>
      </c>
      <c r="B62" s="13" t="s">
        <v>162</v>
      </c>
      <c r="C62" s="10" t="s">
        <v>223</v>
      </c>
      <c r="D62" s="29">
        <f t="shared" si="2"/>
        <v>39422113.670000017</v>
      </c>
      <c r="E62" s="37">
        <v>2648250.0400000098</v>
      </c>
      <c r="F62" s="37">
        <v>11267.929999999998</v>
      </c>
      <c r="G62" s="37">
        <v>1742776</v>
      </c>
      <c r="H62" s="37">
        <v>138723</v>
      </c>
      <c r="I62" s="41">
        <v>0</v>
      </c>
      <c r="J62" s="41">
        <v>2297779.8400000054</v>
      </c>
      <c r="K62" s="41">
        <v>11333525.670000002</v>
      </c>
      <c r="L62" s="41">
        <v>21249791.190000001</v>
      </c>
    </row>
    <row r="63" spans="1:12" x14ac:dyDescent="0.2">
      <c r="A63" s="20">
        <v>53</v>
      </c>
      <c r="B63" s="21" t="s">
        <v>226</v>
      </c>
      <c r="C63" s="10" t="s">
        <v>225</v>
      </c>
      <c r="D63" s="29">
        <f t="shared" si="2"/>
        <v>0</v>
      </c>
      <c r="E63" s="37">
        <v>0</v>
      </c>
      <c r="F63" s="37">
        <v>0</v>
      </c>
      <c r="G63" s="37">
        <v>0</v>
      </c>
      <c r="H63" s="37">
        <v>0</v>
      </c>
      <c r="I63" s="41">
        <v>0</v>
      </c>
      <c r="J63" s="41">
        <v>0</v>
      </c>
      <c r="K63" s="41">
        <v>0</v>
      </c>
      <c r="L63" s="41">
        <v>0</v>
      </c>
    </row>
    <row r="64" spans="1:12" x14ac:dyDescent="0.2">
      <c r="A64" s="20">
        <v>54</v>
      </c>
      <c r="B64" s="21" t="s">
        <v>236</v>
      </c>
      <c r="C64" s="10" t="s">
        <v>237</v>
      </c>
      <c r="D64" s="29">
        <f t="shared" si="2"/>
        <v>0</v>
      </c>
      <c r="E64" s="37">
        <v>0</v>
      </c>
      <c r="F64" s="37">
        <v>0</v>
      </c>
      <c r="G64" s="37">
        <v>0</v>
      </c>
      <c r="H64" s="37">
        <v>0</v>
      </c>
      <c r="I64" s="41">
        <v>0</v>
      </c>
      <c r="J64" s="41">
        <v>0</v>
      </c>
      <c r="K64" s="41">
        <v>0</v>
      </c>
      <c r="L64" s="41">
        <v>0</v>
      </c>
    </row>
    <row r="65" spans="1:12" ht="23.25" customHeight="1" x14ac:dyDescent="0.2">
      <c r="A65" s="20">
        <v>55</v>
      </c>
      <c r="B65" s="21" t="s">
        <v>114</v>
      </c>
      <c r="C65" s="10" t="s">
        <v>52</v>
      </c>
      <c r="D65" s="29">
        <f t="shared" si="2"/>
        <v>51541809.269999996</v>
      </c>
      <c r="E65" s="37">
        <v>0</v>
      </c>
      <c r="F65" s="37">
        <v>0</v>
      </c>
      <c r="G65" s="37">
        <v>0</v>
      </c>
      <c r="H65" s="37">
        <v>1391566.05</v>
      </c>
      <c r="I65" s="41">
        <v>0</v>
      </c>
      <c r="J65" s="41">
        <v>409714.41999999894</v>
      </c>
      <c r="K65" s="41">
        <v>0</v>
      </c>
      <c r="L65" s="41">
        <v>49740528.799999997</v>
      </c>
    </row>
    <row r="66" spans="1:12" ht="23.25" customHeight="1" x14ac:dyDescent="0.2">
      <c r="A66" s="20">
        <v>56</v>
      </c>
      <c r="B66" s="13" t="s">
        <v>115</v>
      </c>
      <c r="C66" s="10" t="s">
        <v>238</v>
      </c>
      <c r="D66" s="29">
        <f t="shared" si="2"/>
        <v>41916016.07</v>
      </c>
      <c r="E66" s="37">
        <v>0</v>
      </c>
      <c r="F66" s="37">
        <v>0</v>
      </c>
      <c r="G66" s="37">
        <v>0</v>
      </c>
      <c r="H66" s="37">
        <v>1548596.54</v>
      </c>
      <c r="I66" s="41">
        <v>0</v>
      </c>
      <c r="J66" s="41">
        <v>1085532.020000003</v>
      </c>
      <c r="K66" s="41">
        <v>0</v>
      </c>
      <c r="L66" s="41">
        <v>39281887.509999998</v>
      </c>
    </row>
    <row r="67" spans="1:12" ht="24" x14ac:dyDescent="0.2">
      <c r="A67" s="20">
        <v>57</v>
      </c>
      <c r="B67" s="12" t="s">
        <v>116</v>
      </c>
      <c r="C67" s="10" t="s">
        <v>117</v>
      </c>
      <c r="D67" s="29">
        <f t="shared" si="2"/>
        <v>109882930.76999998</v>
      </c>
      <c r="E67" s="37">
        <v>0</v>
      </c>
      <c r="F67" s="37">
        <v>0</v>
      </c>
      <c r="G67" s="37">
        <v>0</v>
      </c>
      <c r="H67" s="37">
        <v>3128039.5500000007</v>
      </c>
      <c r="I67" s="41">
        <v>4992610</v>
      </c>
      <c r="J67" s="41">
        <v>10070710.16</v>
      </c>
      <c r="K67" s="41">
        <v>31056087.749999996</v>
      </c>
      <c r="L67" s="41">
        <v>60635483.309999995</v>
      </c>
    </row>
    <row r="68" spans="1:12" x14ac:dyDescent="0.2">
      <c r="A68" s="20">
        <v>58</v>
      </c>
      <c r="B68" s="13" t="s">
        <v>118</v>
      </c>
      <c r="C68" s="10" t="s">
        <v>239</v>
      </c>
      <c r="D68" s="29">
        <f t="shared" si="2"/>
        <v>86482091.150000006</v>
      </c>
      <c r="E68" s="37">
        <v>0</v>
      </c>
      <c r="F68" s="37">
        <v>0</v>
      </c>
      <c r="G68" s="37">
        <v>0</v>
      </c>
      <c r="H68" s="37">
        <v>591340</v>
      </c>
      <c r="I68" s="41">
        <v>5096518</v>
      </c>
      <c r="J68" s="41">
        <v>1131523.8100000015</v>
      </c>
      <c r="K68" s="41">
        <v>0</v>
      </c>
      <c r="L68" s="41">
        <v>79662709.340000004</v>
      </c>
    </row>
    <row r="69" spans="1:12" x14ac:dyDescent="0.2">
      <c r="A69" s="20">
        <v>59</v>
      </c>
      <c r="B69" s="21" t="s">
        <v>119</v>
      </c>
      <c r="C69" s="10" t="s">
        <v>331</v>
      </c>
      <c r="D69" s="29">
        <f t="shared" si="2"/>
        <v>70937359.629999995</v>
      </c>
      <c r="E69" s="37">
        <v>0</v>
      </c>
      <c r="F69" s="37">
        <v>0</v>
      </c>
      <c r="G69" s="37">
        <v>0</v>
      </c>
      <c r="H69" s="37">
        <v>2921084</v>
      </c>
      <c r="I69" s="41">
        <v>0</v>
      </c>
      <c r="J69" s="41">
        <v>2261877.0300000045</v>
      </c>
      <c r="K69" s="41">
        <v>14900027.579999998</v>
      </c>
      <c r="L69" s="41">
        <v>50854371.019999996</v>
      </c>
    </row>
    <row r="70" spans="1:12" ht="24" x14ac:dyDescent="0.2">
      <c r="A70" s="20">
        <v>60</v>
      </c>
      <c r="B70" s="12" t="s">
        <v>120</v>
      </c>
      <c r="C70" s="10" t="s">
        <v>240</v>
      </c>
      <c r="D70" s="29">
        <f t="shared" si="2"/>
        <v>91716596.810000002</v>
      </c>
      <c r="E70" s="37">
        <v>0</v>
      </c>
      <c r="F70" s="37">
        <v>0</v>
      </c>
      <c r="G70" s="37">
        <v>0</v>
      </c>
      <c r="H70" s="37">
        <v>0</v>
      </c>
      <c r="I70" s="41">
        <v>0</v>
      </c>
      <c r="J70" s="41">
        <v>31130490.719999999</v>
      </c>
      <c r="K70" s="41">
        <v>60586106.090000004</v>
      </c>
      <c r="L70" s="41">
        <v>0</v>
      </c>
    </row>
    <row r="71" spans="1:12" ht="24" x14ac:dyDescent="0.2">
      <c r="A71" s="20">
        <v>61</v>
      </c>
      <c r="B71" s="12" t="s">
        <v>121</v>
      </c>
      <c r="C71" s="10" t="s">
        <v>241</v>
      </c>
      <c r="D71" s="29">
        <f t="shared" si="2"/>
        <v>91074650.840000004</v>
      </c>
      <c r="E71" s="37">
        <v>0</v>
      </c>
      <c r="F71" s="37">
        <v>0</v>
      </c>
      <c r="G71" s="37">
        <v>0</v>
      </c>
      <c r="H71" s="37">
        <v>0</v>
      </c>
      <c r="I71" s="41">
        <v>0</v>
      </c>
      <c r="J71" s="41">
        <v>36189944.480000019</v>
      </c>
      <c r="K71" s="41">
        <v>54884706.359999992</v>
      </c>
      <c r="L71" s="41">
        <v>0</v>
      </c>
    </row>
    <row r="72" spans="1:12" x14ac:dyDescent="0.2">
      <c r="A72" s="20">
        <v>62</v>
      </c>
      <c r="B72" s="13" t="s">
        <v>122</v>
      </c>
      <c r="C72" s="10" t="s">
        <v>242</v>
      </c>
      <c r="D72" s="29">
        <f t="shared" ref="D72:D135" si="3">E72+F72+G72+H72+I72+J72+K72+L72</f>
        <v>116331843.62</v>
      </c>
      <c r="E72" s="37">
        <v>12182739.149999999</v>
      </c>
      <c r="F72" s="37">
        <v>23541.600000000009</v>
      </c>
      <c r="G72" s="37">
        <v>6161544.1199999899</v>
      </c>
      <c r="H72" s="37">
        <v>0</v>
      </c>
      <c r="I72" s="41">
        <v>0</v>
      </c>
      <c r="J72" s="41">
        <v>20345717.300000008</v>
      </c>
      <c r="K72" s="41">
        <v>0</v>
      </c>
      <c r="L72" s="41">
        <v>77618301.450000003</v>
      </c>
    </row>
    <row r="73" spans="1:12" x14ac:dyDescent="0.2">
      <c r="A73" s="20">
        <v>63</v>
      </c>
      <c r="B73" s="13" t="s">
        <v>123</v>
      </c>
      <c r="C73" s="10" t="s">
        <v>51</v>
      </c>
      <c r="D73" s="29">
        <f t="shared" si="3"/>
        <v>59373444.250000015</v>
      </c>
      <c r="E73" s="37">
        <v>7483645.2300000023</v>
      </c>
      <c r="F73" s="37">
        <v>38298.580000000009</v>
      </c>
      <c r="G73" s="37">
        <v>4664384.4999999981</v>
      </c>
      <c r="H73" s="37">
        <v>0</v>
      </c>
      <c r="I73" s="41">
        <v>0</v>
      </c>
      <c r="J73" s="41">
        <v>1923968.2300000035</v>
      </c>
      <c r="K73" s="41">
        <v>0</v>
      </c>
      <c r="L73" s="41">
        <v>45263147.710000008</v>
      </c>
    </row>
    <row r="74" spans="1:12" x14ac:dyDescent="0.2">
      <c r="A74" s="20">
        <v>64</v>
      </c>
      <c r="B74" s="13" t="s">
        <v>124</v>
      </c>
      <c r="C74" s="10" t="s">
        <v>243</v>
      </c>
      <c r="D74" s="29">
        <f t="shared" si="3"/>
        <v>144096110.72999996</v>
      </c>
      <c r="E74" s="37">
        <v>14483181.15</v>
      </c>
      <c r="F74" s="37">
        <v>78276.299999999959</v>
      </c>
      <c r="G74" s="37">
        <v>5914891.5199999996</v>
      </c>
      <c r="H74" s="37">
        <v>0</v>
      </c>
      <c r="I74" s="41">
        <v>0</v>
      </c>
      <c r="J74" s="41">
        <v>21761256.869999982</v>
      </c>
      <c r="K74" s="41">
        <v>0</v>
      </c>
      <c r="L74" s="41">
        <v>101858504.88999999</v>
      </c>
    </row>
    <row r="75" spans="1:12" ht="24" x14ac:dyDescent="0.2">
      <c r="A75" s="20">
        <v>65</v>
      </c>
      <c r="B75" s="13" t="s">
        <v>125</v>
      </c>
      <c r="C75" s="10" t="s">
        <v>244</v>
      </c>
      <c r="D75" s="29">
        <f t="shared" si="3"/>
        <v>43550037.799999997</v>
      </c>
      <c r="E75" s="37">
        <v>0</v>
      </c>
      <c r="F75" s="37">
        <v>0</v>
      </c>
      <c r="G75" s="37">
        <v>0</v>
      </c>
      <c r="H75" s="37">
        <v>0</v>
      </c>
      <c r="I75" s="41">
        <v>0</v>
      </c>
      <c r="J75" s="41">
        <v>0</v>
      </c>
      <c r="K75" s="41">
        <v>43550037.799999997</v>
      </c>
      <c r="L75" s="41">
        <v>0</v>
      </c>
    </row>
    <row r="76" spans="1:12" ht="24" x14ac:dyDescent="0.2">
      <c r="A76" s="20">
        <v>66</v>
      </c>
      <c r="B76" s="12" t="s">
        <v>126</v>
      </c>
      <c r="C76" s="10" t="s">
        <v>245</v>
      </c>
      <c r="D76" s="29">
        <f t="shared" si="3"/>
        <v>40174294.230000004</v>
      </c>
      <c r="E76" s="37">
        <v>0</v>
      </c>
      <c r="F76" s="37">
        <v>0</v>
      </c>
      <c r="G76" s="37">
        <v>0</v>
      </c>
      <c r="H76" s="37">
        <v>0</v>
      </c>
      <c r="I76" s="41">
        <v>0</v>
      </c>
      <c r="J76" s="41">
        <v>0</v>
      </c>
      <c r="K76" s="41">
        <v>40174294.230000004</v>
      </c>
      <c r="L76" s="41">
        <v>0</v>
      </c>
    </row>
    <row r="77" spans="1:12" ht="24" x14ac:dyDescent="0.2">
      <c r="A77" s="20">
        <v>67</v>
      </c>
      <c r="B77" s="13" t="s">
        <v>127</v>
      </c>
      <c r="C77" s="10" t="s">
        <v>246</v>
      </c>
      <c r="D77" s="29">
        <f t="shared" si="3"/>
        <v>50463734.149999999</v>
      </c>
      <c r="E77" s="37">
        <v>0</v>
      </c>
      <c r="F77" s="37">
        <v>0</v>
      </c>
      <c r="G77" s="37">
        <v>0</v>
      </c>
      <c r="H77" s="37">
        <v>0</v>
      </c>
      <c r="I77" s="41">
        <v>0</v>
      </c>
      <c r="J77" s="41">
        <v>0</v>
      </c>
      <c r="K77" s="41">
        <v>50463734.149999999</v>
      </c>
      <c r="L77" s="41">
        <v>0</v>
      </c>
    </row>
    <row r="78" spans="1:12" ht="24" x14ac:dyDescent="0.2">
      <c r="A78" s="20">
        <v>68</v>
      </c>
      <c r="B78" s="13" t="s">
        <v>128</v>
      </c>
      <c r="C78" s="10" t="s">
        <v>247</v>
      </c>
      <c r="D78" s="29">
        <f t="shared" si="3"/>
        <v>56151253.089999989</v>
      </c>
      <c r="E78" s="37">
        <v>0</v>
      </c>
      <c r="F78" s="37">
        <v>0</v>
      </c>
      <c r="G78" s="37">
        <v>0</v>
      </c>
      <c r="H78" s="37">
        <v>0</v>
      </c>
      <c r="I78" s="41">
        <v>0</v>
      </c>
      <c r="J78" s="41">
        <v>0</v>
      </c>
      <c r="K78" s="41">
        <v>56151253.089999989</v>
      </c>
      <c r="L78" s="41">
        <v>0</v>
      </c>
    </row>
    <row r="79" spans="1:12" ht="24" x14ac:dyDescent="0.2">
      <c r="A79" s="20">
        <v>69</v>
      </c>
      <c r="B79" s="12" t="s">
        <v>129</v>
      </c>
      <c r="C79" s="10" t="s">
        <v>248</v>
      </c>
      <c r="D79" s="29">
        <f t="shared" si="3"/>
        <v>70248843.469999999</v>
      </c>
      <c r="E79" s="37">
        <v>0</v>
      </c>
      <c r="F79" s="37">
        <v>0</v>
      </c>
      <c r="G79" s="37">
        <v>0</v>
      </c>
      <c r="H79" s="37">
        <v>0</v>
      </c>
      <c r="I79" s="41">
        <v>0</v>
      </c>
      <c r="J79" s="41">
        <v>7380758.2400000039</v>
      </c>
      <c r="K79" s="41">
        <v>62868085.229999997</v>
      </c>
      <c r="L79" s="41">
        <v>0</v>
      </c>
    </row>
    <row r="80" spans="1:12" ht="24" x14ac:dyDescent="0.2">
      <c r="A80" s="20">
        <v>70</v>
      </c>
      <c r="B80" s="12" t="s">
        <v>130</v>
      </c>
      <c r="C80" s="10" t="s">
        <v>249</v>
      </c>
      <c r="D80" s="29">
        <f t="shared" si="3"/>
        <v>49595461.050000004</v>
      </c>
      <c r="E80" s="37">
        <v>0</v>
      </c>
      <c r="F80" s="37">
        <v>0</v>
      </c>
      <c r="G80" s="37">
        <v>0</v>
      </c>
      <c r="H80" s="37">
        <v>0</v>
      </c>
      <c r="I80" s="41">
        <v>0</v>
      </c>
      <c r="J80" s="41">
        <v>0</v>
      </c>
      <c r="K80" s="41">
        <v>49595461.050000004</v>
      </c>
      <c r="L80" s="41">
        <v>0</v>
      </c>
    </row>
    <row r="81" spans="1:12" ht="24" x14ac:dyDescent="0.2">
      <c r="A81" s="20">
        <v>71</v>
      </c>
      <c r="B81" s="12" t="s">
        <v>131</v>
      </c>
      <c r="C81" s="10" t="s">
        <v>250</v>
      </c>
      <c r="D81" s="29">
        <f t="shared" si="3"/>
        <v>43740409.850000001</v>
      </c>
      <c r="E81" s="37">
        <v>0</v>
      </c>
      <c r="F81" s="37">
        <v>0</v>
      </c>
      <c r="G81" s="37">
        <v>0</v>
      </c>
      <c r="H81" s="37">
        <v>0</v>
      </c>
      <c r="I81" s="41">
        <v>0</v>
      </c>
      <c r="J81" s="41">
        <v>0</v>
      </c>
      <c r="K81" s="41">
        <v>43740409.850000001</v>
      </c>
      <c r="L81" s="41">
        <v>0</v>
      </c>
    </row>
    <row r="82" spans="1:12" x14ac:dyDescent="0.2">
      <c r="A82" s="20">
        <v>72</v>
      </c>
      <c r="B82" s="21" t="s">
        <v>132</v>
      </c>
      <c r="C82" s="10" t="s">
        <v>133</v>
      </c>
      <c r="D82" s="29">
        <f t="shared" si="3"/>
        <v>159163955.54000002</v>
      </c>
      <c r="E82" s="37">
        <v>9890838.4600000009</v>
      </c>
      <c r="F82" s="37">
        <v>76368.699999999968</v>
      </c>
      <c r="G82" s="37">
        <v>10200541.499999993</v>
      </c>
      <c r="H82" s="37">
        <v>345908.61000000004</v>
      </c>
      <c r="I82" s="41">
        <v>3283212</v>
      </c>
      <c r="J82" s="41">
        <v>2996828.6700000041</v>
      </c>
      <c r="K82" s="41">
        <v>46495135.309999995</v>
      </c>
      <c r="L82" s="41">
        <v>85875122.290000007</v>
      </c>
    </row>
    <row r="83" spans="1:12" ht="13.5" customHeight="1" x14ac:dyDescent="0.2">
      <c r="A83" s="20">
        <v>73</v>
      </c>
      <c r="B83" s="12" t="s">
        <v>134</v>
      </c>
      <c r="C83" s="10" t="s">
        <v>251</v>
      </c>
      <c r="D83" s="29">
        <f t="shared" si="3"/>
        <v>230207188.23000008</v>
      </c>
      <c r="E83" s="37">
        <v>23581878.60000002</v>
      </c>
      <c r="F83" s="37">
        <v>80778.50999999998</v>
      </c>
      <c r="G83" s="37">
        <v>35043336.070000045</v>
      </c>
      <c r="H83" s="37">
        <v>39076.990000000005</v>
      </c>
      <c r="I83" s="41">
        <v>5442452</v>
      </c>
      <c r="J83" s="41">
        <v>22451927.830000035</v>
      </c>
      <c r="K83" s="41">
        <v>0</v>
      </c>
      <c r="L83" s="41">
        <v>143567738.22999999</v>
      </c>
    </row>
    <row r="84" spans="1:12" ht="14.25" customHeight="1" x14ac:dyDescent="0.2">
      <c r="A84" s="20">
        <v>74</v>
      </c>
      <c r="B84" s="21" t="s">
        <v>135</v>
      </c>
      <c r="C84" s="10" t="s">
        <v>35</v>
      </c>
      <c r="D84" s="163">
        <f t="shared" si="3"/>
        <v>153142973.06</v>
      </c>
      <c r="E84" s="37">
        <v>12810630.539999999</v>
      </c>
      <c r="F84" s="37">
        <v>144159.9599999999</v>
      </c>
      <c r="G84" s="37">
        <v>5766844.149999992</v>
      </c>
      <c r="H84" s="37">
        <v>0</v>
      </c>
      <c r="I84" s="41">
        <v>23452614</v>
      </c>
      <c r="J84" s="41">
        <v>5915515.9300000127</v>
      </c>
      <c r="K84" s="41">
        <v>28371118.390000001</v>
      </c>
      <c r="L84" s="41">
        <v>76682090.090000004</v>
      </c>
    </row>
    <row r="85" spans="1:12" x14ac:dyDescent="0.2">
      <c r="A85" s="20">
        <v>75</v>
      </c>
      <c r="B85" s="12" t="s">
        <v>136</v>
      </c>
      <c r="C85" s="10" t="s">
        <v>436</v>
      </c>
      <c r="D85" s="163">
        <f t="shared" si="3"/>
        <v>103249065.19</v>
      </c>
      <c r="E85" s="37">
        <v>8321928.2200000063</v>
      </c>
      <c r="F85" s="37">
        <v>91008.560000000012</v>
      </c>
      <c r="G85" s="37">
        <v>4976513.7399999946</v>
      </c>
      <c r="H85" s="37">
        <v>0</v>
      </c>
      <c r="I85" s="41">
        <v>0</v>
      </c>
      <c r="J85" s="41">
        <v>8085735.2000000123</v>
      </c>
      <c r="K85" s="41">
        <v>25917904.539999999</v>
      </c>
      <c r="L85" s="41">
        <v>55855974.929999992</v>
      </c>
    </row>
    <row r="86" spans="1:12" x14ac:dyDescent="0.2">
      <c r="A86" s="20">
        <v>76</v>
      </c>
      <c r="B86" s="12" t="s">
        <v>137</v>
      </c>
      <c r="C86" s="10" t="s">
        <v>36</v>
      </c>
      <c r="D86" s="163">
        <f t="shared" si="3"/>
        <v>234303660.00999999</v>
      </c>
      <c r="E86" s="37">
        <v>19635847.940000001</v>
      </c>
      <c r="F86" s="37">
        <v>51463.230000000047</v>
      </c>
      <c r="G86" s="37">
        <v>5582801.319999991</v>
      </c>
      <c r="H86" s="37">
        <v>0</v>
      </c>
      <c r="I86" s="41">
        <v>18146546</v>
      </c>
      <c r="J86" s="41">
        <v>21928255.399999995</v>
      </c>
      <c r="K86" s="41">
        <v>36996808.969999999</v>
      </c>
      <c r="L86" s="41">
        <v>131961937.14999999</v>
      </c>
    </row>
    <row r="87" spans="1:12" x14ac:dyDescent="0.2">
      <c r="A87" s="20">
        <v>77</v>
      </c>
      <c r="B87" s="12" t="s">
        <v>138</v>
      </c>
      <c r="C87" s="10" t="s">
        <v>50</v>
      </c>
      <c r="D87" s="29">
        <f t="shared" si="3"/>
        <v>42031339.850000009</v>
      </c>
      <c r="E87" s="37">
        <v>0</v>
      </c>
      <c r="F87" s="37">
        <v>0</v>
      </c>
      <c r="G87" s="37">
        <v>0</v>
      </c>
      <c r="H87" s="37">
        <v>593644.29</v>
      </c>
      <c r="I87" s="41">
        <v>0</v>
      </c>
      <c r="J87" s="41">
        <v>5683203.6300000129</v>
      </c>
      <c r="K87" s="41">
        <v>0</v>
      </c>
      <c r="L87" s="41">
        <v>35754491.93</v>
      </c>
    </row>
    <row r="88" spans="1:12" x14ac:dyDescent="0.2">
      <c r="A88" s="20">
        <v>78</v>
      </c>
      <c r="B88" s="12" t="s">
        <v>139</v>
      </c>
      <c r="C88" s="10" t="s">
        <v>232</v>
      </c>
      <c r="D88" s="29">
        <f t="shared" si="3"/>
        <v>158165773.94</v>
      </c>
      <c r="E88" s="37">
        <v>16855301.460000008</v>
      </c>
      <c r="F88" s="37">
        <v>135331.87999999995</v>
      </c>
      <c r="G88" s="37">
        <v>9416999.0300000068</v>
      </c>
      <c r="H88" s="37">
        <v>0</v>
      </c>
      <c r="I88" s="41">
        <v>0</v>
      </c>
      <c r="J88" s="41">
        <v>11677090.259999996</v>
      </c>
      <c r="K88" s="41">
        <v>17099666.129999999</v>
      </c>
      <c r="L88" s="41">
        <v>102981385.18000001</v>
      </c>
    </row>
    <row r="89" spans="1:12" x14ac:dyDescent="0.2">
      <c r="A89" s="20">
        <v>79</v>
      </c>
      <c r="B89" s="12" t="s">
        <v>140</v>
      </c>
      <c r="C89" s="10" t="s">
        <v>313</v>
      </c>
      <c r="D89" s="29">
        <f t="shared" si="3"/>
        <v>51981321</v>
      </c>
      <c r="E89" s="37">
        <v>0</v>
      </c>
      <c r="F89" s="37">
        <v>0</v>
      </c>
      <c r="G89" s="37">
        <v>0</v>
      </c>
      <c r="H89" s="37">
        <v>0</v>
      </c>
      <c r="I89" s="41">
        <v>51981321</v>
      </c>
      <c r="J89" s="41">
        <v>0</v>
      </c>
      <c r="K89" s="41">
        <v>0</v>
      </c>
      <c r="L89" s="41">
        <v>0</v>
      </c>
    </row>
    <row r="90" spans="1:12" x14ac:dyDescent="0.2">
      <c r="A90" s="20">
        <v>80</v>
      </c>
      <c r="B90" s="13" t="s">
        <v>141</v>
      </c>
      <c r="C90" s="10" t="s">
        <v>262</v>
      </c>
      <c r="D90" s="29">
        <f t="shared" si="3"/>
        <v>0</v>
      </c>
      <c r="E90" s="37">
        <v>0</v>
      </c>
      <c r="F90" s="37">
        <v>0</v>
      </c>
      <c r="G90" s="37">
        <v>0</v>
      </c>
      <c r="H90" s="37">
        <v>0</v>
      </c>
      <c r="I90" s="41">
        <v>0</v>
      </c>
      <c r="J90" s="41">
        <v>0</v>
      </c>
      <c r="K90" s="41">
        <v>0</v>
      </c>
      <c r="L90" s="41">
        <v>0</v>
      </c>
    </row>
    <row r="91" spans="1:12" ht="24" x14ac:dyDescent="0.2">
      <c r="A91" s="218">
        <v>81</v>
      </c>
      <c r="B91" s="221" t="s">
        <v>142</v>
      </c>
      <c r="C91" s="16" t="s">
        <v>252</v>
      </c>
      <c r="D91" s="29">
        <f t="shared" si="3"/>
        <v>34866947</v>
      </c>
      <c r="E91" s="37">
        <f>SUM(E92:E94)</f>
        <v>118822</v>
      </c>
      <c r="F91" s="37">
        <f t="shared" ref="F91:L91" si="4">SUM(F92:F94)</f>
        <v>2029</v>
      </c>
      <c r="G91" s="37">
        <f t="shared" si="4"/>
        <v>1199259</v>
      </c>
      <c r="H91" s="37">
        <f t="shared" si="4"/>
        <v>0</v>
      </c>
      <c r="I91" s="37">
        <f t="shared" si="4"/>
        <v>26765204</v>
      </c>
      <c r="J91" s="37">
        <f t="shared" si="4"/>
        <v>1577612</v>
      </c>
      <c r="K91" s="37">
        <f t="shared" si="4"/>
        <v>0</v>
      </c>
      <c r="L91" s="37">
        <f t="shared" si="4"/>
        <v>5204021</v>
      </c>
    </row>
    <row r="92" spans="1:12" ht="36" x14ac:dyDescent="0.2">
      <c r="A92" s="219"/>
      <c r="B92" s="222"/>
      <c r="C92" s="10" t="s">
        <v>311</v>
      </c>
      <c r="D92" s="29">
        <f t="shared" si="3"/>
        <v>8101743</v>
      </c>
      <c r="E92" s="37">
        <v>118822</v>
      </c>
      <c r="F92" s="37">
        <v>2029</v>
      </c>
      <c r="G92" s="37">
        <v>1199259</v>
      </c>
      <c r="H92" s="37">
        <v>0</v>
      </c>
      <c r="I92" s="41"/>
      <c r="J92" s="41">
        <v>1577612</v>
      </c>
      <c r="K92" s="41">
        <v>0</v>
      </c>
      <c r="L92" s="41">
        <v>5204021</v>
      </c>
    </row>
    <row r="93" spans="1:12" ht="24" x14ac:dyDescent="0.2">
      <c r="A93" s="219"/>
      <c r="B93" s="222"/>
      <c r="C93" s="10" t="s">
        <v>253</v>
      </c>
      <c r="D93" s="29">
        <f t="shared" si="3"/>
        <v>7977367</v>
      </c>
      <c r="E93" s="37">
        <v>0</v>
      </c>
      <c r="F93" s="37">
        <v>0</v>
      </c>
      <c r="G93" s="37">
        <v>0</v>
      </c>
      <c r="H93" s="37">
        <v>0</v>
      </c>
      <c r="I93" s="41">
        <v>7977367</v>
      </c>
      <c r="J93" s="41">
        <v>0</v>
      </c>
      <c r="K93" s="41">
        <v>0</v>
      </c>
      <c r="L93" s="41">
        <v>0</v>
      </c>
    </row>
    <row r="94" spans="1:12" ht="36" x14ac:dyDescent="0.2">
      <c r="A94" s="220"/>
      <c r="B94" s="223"/>
      <c r="C94" s="22" t="s">
        <v>312</v>
      </c>
      <c r="D94" s="29">
        <f t="shared" si="3"/>
        <v>18787837</v>
      </c>
      <c r="E94" s="37">
        <v>0</v>
      </c>
      <c r="F94" s="37">
        <v>0</v>
      </c>
      <c r="G94" s="37">
        <v>0</v>
      </c>
      <c r="H94" s="37">
        <v>0</v>
      </c>
      <c r="I94" s="41">
        <v>18787837</v>
      </c>
      <c r="J94" s="41">
        <v>0</v>
      </c>
      <c r="K94" s="41">
        <v>0</v>
      </c>
      <c r="L94" s="41">
        <v>0</v>
      </c>
    </row>
    <row r="95" spans="1:12" ht="24" x14ac:dyDescent="0.2">
      <c r="A95" s="20">
        <v>82</v>
      </c>
      <c r="B95" s="13" t="s">
        <v>143</v>
      </c>
      <c r="C95" s="10" t="s">
        <v>49</v>
      </c>
      <c r="D95" s="29">
        <f t="shared" si="3"/>
        <v>1196473.9500000027</v>
      </c>
      <c r="E95" s="37">
        <v>0</v>
      </c>
      <c r="F95" s="37">
        <v>0</v>
      </c>
      <c r="G95" s="37">
        <v>0</v>
      </c>
      <c r="H95" s="37">
        <v>0</v>
      </c>
      <c r="I95" s="41">
        <v>1196473.9500000027</v>
      </c>
      <c r="J95" s="41">
        <v>0</v>
      </c>
      <c r="K95" s="41">
        <v>0</v>
      </c>
      <c r="L95" s="41">
        <v>0</v>
      </c>
    </row>
    <row r="96" spans="1:12" x14ac:dyDescent="0.2">
      <c r="A96" s="20">
        <v>83</v>
      </c>
      <c r="B96" s="13" t="s">
        <v>144</v>
      </c>
      <c r="C96" s="10" t="s">
        <v>145</v>
      </c>
      <c r="D96" s="29">
        <f t="shared" si="3"/>
        <v>8276381.7800000049</v>
      </c>
      <c r="E96" s="37">
        <v>668255.06000000122</v>
      </c>
      <c r="F96" s="37">
        <v>0</v>
      </c>
      <c r="G96" s="37">
        <v>142844.23999999993</v>
      </c>
      <c r="H96" s="37">
        <v>0</v>
      </c>
      <c r="I96" s="41">
        <v>0</v>
      </c>
      <c r="J96" s="41">
        <v>1315732.3900000027</v>
      </c>
      <c r="K96" s="41">
        <v>1004474.0400000002</v>
      </c>
      <c r="L96" s="41">
        <v>5145076.0500000007</v>
      </c>
    </row>
    <row r="97" spans="1:12" x14ac:dyDescent="0.2">
      <c r="A97" s="20">
        <v>84</v>
      </c>
      <c r="B97" s="21" t="s">
        <v>146</v>
      </c>
      <c r="C97" s="10" t="s">
        <v>147</v>
      </c>
      <c r="D97" s="29">
        <f t="shared" si="3"/>
        <v>54291514.220000014</v>
      </c>
      <c r="E97" s="37">
        <v>4554359.4300000044</v>
      </c>
      <c r="F97" s="37">
        <v>25651.820000000007</v>
      </c>
      <c r="G97" s="37">
        <v>3622595</v>
      </c>
      <c r="H97" s="37">
        <v>0</v>
      </c>
      <c r="I97" s="41">
        <v>0</v>
      </c>
      <c r="J97" s="41">
        <v>3827876.5700000096</v>
      </c>
      <c r="K97" s="41">
        <v>14348039.269999998</v>
      </c>
      <c r="L97" s="41">
        <v>27912992.129999999</v>
      </c>
    </row>
    <row r="98" spans="1:12" x14ac:dyDescent="0.2">
      <c r="A98" s="20">
        <v>85</v>
      </c>
      <c r="B98" s="13" t="s">
        <v>148</v>
      </c>
      <c r="C98" s="10" t="s">
        <v>27</v>
      </c>
      <c r="D98" s="29">
        <f t="shared" si="3"/>
        <v>30172730.600000009</v>
      </c>
      <c r="E98" s="37">
        <v>1915256.7800000077</v>
      </c>
      <c r="F98" s="37">
        <v>8217.9699999999993</v>
      </c>
      <c r="G98" s="37">
        <v>1745939.9699999997</v>
      </c>
      <c r="H98" s="37">
        <v>87723.620000000024</v>
      </c>
      <c r="I98" s="41">
        <v>0</v>
      </c>
      <c r="J98" s="41">
        <v>1448783.9800000016</v>
      </c>
      <c r="K98" s="41">
        <v>8440698.0300000012</v>
      </c>
      <c r="L98" s="41">
        <v>16526110.25</v>
      </c>
    </row>
    <row r="99" spans="1:12" x14ac:dyDescent="0.2">
      <c r="A99" s="20">
        <v>86</v>
      </c>
      <c r="B99" s="21" t="s">
        <v>149</v>
      </c>
      <c r="C99" s="10" t="s">
        <v>12</v>
      </c>
      <c r="D99" s="29">
        <f t="shared" si="3"/>
        <v>30923578.130000006</v>
      </c>
      <c r="E99" s="37">
        <v>1890432.9000000078</v>
      </c>
      <c r="F99" s="37">
        <v>0</v>
      </c>
      <c r="G99" s="37">
        <v>822116.69000000018</v>
      </c>
      <c r="H99" s="37">
        <v>78141</v>
      </c>
      <c r="I99" s="41">
        <v>0</v>
      </c>
      <c r="J99" s="41">
        <v>1786692.780000001</v>
      </c>
      <c r="K99" s="41">
        <v>9029421.7300000004</v>
      </c>
      <c r="L99" s="41">
        <v>17316773.029999997</v>
      </c>
    </row>
    <row r="100" spans="1:12" x14ac:dyDescent="0.2">
      <c r="A100" s="20">
        <v>87</v>
      </c>
      <c r="B100" s="21" t="s">
        <v>150</v>
      </c>
      <c r="C100" s="10" t="s">
        <v>26</v>
      </c>
      <c r="D100" s="29">
        <f t="shared" si="3"/>
        <v>84057674.940000027</v>
      </c>
      <c r="E100" s="37">
        <v>5265536.0600000061</v>
      </c>
      <c r="F100" s="37">
        <v>50621.62</v>
      </c>
      <c r="G100" s="37">
        <v>4117938</v>
      </c>
      <c r="H100" s="37">
        <v>211083.63000000006</v>
      </c>
      <c r="I100" s="41">
        <v>0</v>
      </c>
      <c r="J100" s="41">
        <v>3635690.9400000088</v>
      </c>
      <c r="K100" s="41">
        <v>24655726.18</v>
      </c>
      <c r="L100" s="41">
        <v>46121078.510000005</v>
      </c>
    </row>
    <row r="101" spans="1:12" x14ac:dyDescent="0.2">
      <c r="A101" s="20">
        <v>88</v>
      </c>
      <c r="B101" s="13" t="s">
        <v>151</v>
      </c>
      <c r="C101" s="10" t="s">
        <v>43</v>
      </c>
      <c r="D101" s="29">
        <f t="shared" si="3"/>
        <v>36935184.56000001</v>
      </c>
      <c r="E101" s="37">
        <v>2421653.4200000102</v>
      </c>
      <c r="F101" s="37">
        <v>4026.75</v>
      </c>
      <c r="G101" s="37">
        <v>1799618.3199999984</v>
      </c>
      <c r="H101" s="37">
        <v>0</v>
      </c>
      <c r="I101" s="41">
        <v>0</v>
      </c>
      <c r="J101" s="41">
        <v>1364306.7900000012</v>
      </c>
      <c r="K101" s="41">
        <v>10672381.949999999</v>
      </c>
      <c r="L101" s="41">
        <v>20673197.330000002</v>
      </c>
    </row>
    <row r="102" spans="1:12" x14ac:dyDescent="0.2">
      <c r="A102" s="20">
        <v>89</v>
      </c>
      <c r="B102" s="12" t="s">
        <v>153</v>
      </c>
      <c r="C102" s="10" t="s">
        <v>28</v>
      </c>
      <c r="D102" s="29">
        <f t="shared" si="3"/>
        <v>121196572.34999996</v>
      </c>
      <c r="E102" s="37">
        <v>6266177.929999995</v>
      </c>
      <c r="F102" s="37">
        <v>21432.480000000007</v>
      </c>
      <c r="G102" s="37">
        <v>5306005</v>
      </c>
      <c r="H102" s="37">
        <v>0</v>
      </c>
      <c r="I102" s="41">
        <v>0</v>
      </c>
      <c r="J102" s="41">
        <v>17258414.719999984</v>
      </c>
      <c r="K102" s="41">
        <v>31002640.569999997</v>
      </c>
      <c r="L102" s="41">
        <v>61341901.649999999</v>
      </c>
    </row>
    <row r="103" spans="1:12" x14ac:dyDescent="0.2">
      <c r="A103" s="20">
        <v>90</v>
      </c>
      <c r="B103" s="12" t="s">
        <v>154</v>
      </c>
      <c r="C103" s="10" t="s">
        <v>29</v>
      </c>
      <c r="D103" s="29">
        <f t="shared" si="3"/>
        <v>81318481.180000007</v>
      </c>
      <c r="E103" s="37">
        <v>4957649.2800000031</v>
      </c>
      <c r="F103" s="37">
        <v>28018.109999999997</v>
      </c>
      <c r="G103" s="37">
        <v>3561190</v>
      </c>
      <c r="H103" s="37">
        <v>88266.85</v>
      </c>
      <c r="I103" s="41">
        <v>0</v>
      </c>
      <c r="J103" s="41">
        <v>2166275.6500000055</v>
      </c>
      <c r="K103" s="41">
        <v>24199246.679999996</v>
      </c>
      <c r="L103" s="41">
        <v>46317834.609999999</v>
      </c>
    </row>
    <row r="104" spans="1:12" ht="12" customHeight="1" x14ac:dyDescent="0.2">
      <c r="A104" s="20">
        <v>91</v>
      </c>
      <c r="B104" s="21" t="s">
        <v>155</v>
      </c>
      <c r="C104" s="10" t="s">
        <v>14</v>
      </c>
      <c r="D104" s="29">
        <f t="shared" si="3"/>
        <v>27443903.15000001</v>
      </c>
      <c r="E104" s="37">
        <v>1764353.0000000098</v>
      </c>
      <c r="F104" s="37">
        <v>0</v>
      </c>
      <c r="G104" s="37">
        <v>1116996</v>
      </c>
      <c r="H104" s="37">
        <v>14723.35</v>
      </c>
      <c r="I104" s="41">
        <v>0</v>
      </c>
      <c r="J104" s="41">
        <v>502639.33999999898</v>
      </c>
      <c r="K104" s="41">
        <v>8320811.0599999996</v>
      </c>
      <c r="L104" s="41">
        <v>15724380.400000002</v>
      </c>
    </row>
    <row r="105" spans="1:12" x14ac:dyDescent="0.2">
      <c r="A105" s="20">
        <v>92</v>
      </c>
      <c r="B105" s="12" t="s">
        <v>156</v>
      </c>
      <c r="C105" s="10" t="s">
        <v>30</v>
      </c>
      <c r="D105" s="29">
        <f t="shared" si="3"/>
        <v>46478595.800000027</v>
      </c>
      <c r="E105" s="37">
        <v>3045435.4200000111</v>
      </c>
      <c r="F105" s="37">
        <v>6149.0499999999993</v>
      </c>
      <c r="G105" s="37">
        <v>1669122</v>
      </c>
      <c r="H105" s="37">
        <v>78141</v>
      </c>
      <c r="I105" s="41">
        <v>0</v>
      </c>
      <c r="J105" s="41">
        <v>3145508.5500000073</v>
      </c>
      <c r="K105" s="41">
        <v>13146502</v>
      </c>
      <c r="L105" s="41">
        <v>25387737.780000005</v>
      </c>
    </row>
    <row r="106" spans="1:12" x14ac:dyDescent="0.2">
      <c r="A106" s="20">
        <v>93</v>
      </c>
      <c r="B106" s="12" t="s">
        <v>157</v>
      </c>
      <c r="C106" s="10" t="s">
        <v>15</v>
      </c>
      <c r="D106" s="29">
        <f t="shared" si="3"/>
        <v>41456196.76000002</v>
      </c>
      <c r="E106" s="37">
        <v>2640057.5100000096</v>
      </c>
      <c r="F106" s="37">
        <v>0</v>
      </c>
      <c r="G106" s="37">
        <v>1689359</v>
      </c>
      <c r="H106" s="37">
        <v>88266.040000000023</v>
      </c>
      <c r="I106" s="41">
        <v>0</v>
      </c>
      <c r="J106" s="41">
        <v>1235479.0500000033</v>
      </c>
      <c r="K106" s="41">
        <v>12540970.040000003</v>
      </c>
      <c r="L106" s="41">
        <v>23262065.120000001</v>
      </c>
    </row>
    <row r="107" spans="1:12" x14ac:dyDescent="0.2">
      <c r="A107" s="20">
        <v>94</v>
      </c>
      <c r="B107" s="13" t="s">
        <v>158</v>
      </c>
      <c r="C107" s="10" t="s">
        <v>13</v>
      </c>
      <c r="D107" s="29">
        <f t="shared" si="3"/>
        <v>51116998.140000015</v>
      </c>
      <c r="E107" s="37">
        <v>3167000.0700000073</v>
      </c>
      <c r="F107" s="37">
        <v>4132.5</v>
      </c>
      <c r="G107" s="37">
        <v>2243734</v>
      </c>
      <c r="H107" s="37">
        <v>204314</v>
      </c>
      <c r="I107" s="41">
        <v>0</v>
      </c>
      <c r="J107" s="41">
        <v>1583947.5000000005</v>
      </c>
      <c r="K107" s="41">
        <v>14996189.189999998</v>
      </c>
      <c r="L107" s="41">
        <v>28917680.880000006</v>
      </c>
    </row>
    <row r="108" spans="1:12" x14ac:dyDescent="0.2">
      <c r="A108" s="20">
        <v>95</v>
      </c>
      <c r="B108" s="21" t="s">
        <v>159</v>
      </c>
      <c r="C108" s="10" t="s">
        <v>31</v>
      </c>
      <c r="D108" s="29">
        <f t="shared" si="3"/>
        <v>34060305.140000008</v>
      </c>
      <c r="E108" s="37">
        <v>1986747.6400000071</v>
      </c>
      <c r="F108" s="37">
        <v>12741.61</v>
      </c>
      <c r="G108" s="37">
        <v>1319443.1899999995</v>
      </c>
      <c r="H108" s="37">
        <v>10209.720000000001</v>
      </c>
      <c r="I108" s="41">
        <v>0</v>
      </c>
      <c r="J108" s="41">
        <v>2668423.9600000046</v>
      </c>
      <c r="K108" s="41">
        <v>9833391.5799999982</v>
      </c>
      <c r="L108" s="41">
        <v>18229347.439999998</v>
      </c>
    </row>
    <row r="109" spans="1:12" x14ac:dyDescent="0.2">
      <c r="A109" s="20">
        <v>96</v>
      </c>
      <c r="B109" s="12" t="s">
        <v>161</v>
      </c>
      <c r="C109" s="10" t="s">
        <v>33</v>
      </c>
      <c r="D109" s="29">
        <f t="shared" si="3"/>
        <v>83314059.650000006</v>
      </c>
      <c r="E109" s="37">
        <v>5207474.9799999995</v>
      </c>
      <c r="F109" s="37">
        <v>15219.78</v>
      </c>
      <c r="G109" s="37">
        <v>3570796</v>
      </c>
      <c r="H109" s="37">
        <v>358785.6</v>
      </c>
      <c r="I109" s="41">
        <v>0</v>
      </c>
      <c r="J109" s="41">
        <v>4296524.1800000034</v>
      </c>
      <c r="K109" s="41">
        <v>24379865.41</v>
      </c>
      <c r="L109" s="41">
        <v>45485393.699999996</v>
      </c>
    </row>
    <row r="110" spans="1:12" ht="13.5" customHeight="1" x14ac:dyDescent="0.2">
      <c r="A110" s="20">
        <v>97</v>
      </c>
      <c r="B110" s="12" t="s">
        <v>163</v>
      </c>
      <c r="C110" s="10" t="s">
        <v>164</v>
      </c>
      <c r="D110" s="29">
        <f t="shared" si="3"/>
        <v>0</v>
      </c>
      <c r="E110" s="37">
        <v>0</v>
      </c>
      <c r="F110" s="37">
        <v>0</v>
      </c>
      <c r="G110" s="37">
        <v>0</v>
      </c>
      <c r="H110" s="37">
        <v>0</v>
      </c>
      <c r="I110" s="41">
        <v>0</v>
      </c>
      <c r="J110" s="41">
        <v>0</v>
      </c>
      <c r="K110" s="41">
        <v>0</v>
      </c>
      <c r="L110" s="41">
        <v>0</v>
      </c>
    </row>
    <row r="111" spans="1:12" x14ac:dyDescent="0.2">
      <c r="A111" s="20">
        <v>98</v>
      </c>
      <c r="B111" s="12" t="s">
        <v>165</v>
      </c>
      <c r="C111" s="10" t="s">
        <v>166</v>
      </c>
      <c r="D111" s="29">
        <f t="shared" si="3"/>
        <v>0</v>
      </c>
      <c r="E111" s="37">
        <v>0</v>
      </c>
      <c r="F111" s="37">
        <v>0</v>
      </c>
      <c r="G111" s="37">
        <v>0</v>
      </c>
      <c r="H111" s="37">
        <v>0</v>
      </c>
      <c r="I111" s="41">
        <v>0</v>
      </c>
      <c r="J111" s="41">
        <v>0</v>
      </c>
      <c r="K111" s="41">
        <v>0</v>
      </c>
      <c r="L111" s="41">
        <v>0</v>
      </c>
    </row>
    <row r="112" spans="1:12" x14ac:dyDescent="0.2">
      <c r="A112" s="20">
        <v>99</v>
      </c>
      <c r="B112" s="21" t="s">
        <v>167</v>
      </c>
      <c r="C112" s="10" t="s">
        <v>168</v>
      </c>
      <c r="D112" s="29">
        <f t="shared" si="3"/>
        <v>10137</v>
      </c>
      <c r="E112" s="37">
        <v>0</v>
      </c>
      <c r="F112" s="37">
        <v>0</v>
      </c>
      <c r="G112" s="37">
        <v>0</v>
      </c>
      <c r="H112" s="37">
        <v>0</v>
      </c>
      <c r="I112" s="41">
        <v>10137</v>
      </c>
      <c r="J112" s="41">
        <v>0</v>
      </c>
      <c r="K112" s="41">
        <v>0</v>
      </c>
      <c r="L112" s="41">
        <v>0</v>
      </c>
    </row>
    <row r="113" spans="1:12" ht="12.75" customHeight="1" x14ac:dyDescent="0.2">
      <c r="A113" s="20">
        <v>100</v>
      </c>
      <c r="B113" s="21" t="s">
        <v>169</v>
      </c>
      <c r="C113" s="10" t="s">
        <v>170</v>
      </c>
      <c r="D113" s="29">
        <f t="shared" si="3"/>
        <v>0</v>
      </c>
      <c r="E113" s="37">
        <v>0</v>
      </c>
      <c r="F113" s="37">
        <v>0</v>
      </c>
      <c r="G113" s="37">
        <v>0</v>
      </c>
      <c r="H113" s="37">
        <v>0</v>
      </c>
      <c r="I113" s="41">
        <v>0</v>
      </c>
      <c r="J113" s="41">
        <v>0</v>
      </c>
      <c r="K113" s="41">
        <v>0</v>
      </c>
      <c r="L113" s="41">
        <v>0</v>
      </c>
    </row>
    <row r="114" spans="1:12" ht="24" x14ac:dyDescent="0.2">
      <c r="A114" s="20">
        <v>101</v>
      </c>
      <c r="B114" s="21" t="s">
        <v>171</v>
      </c>
      <c r="C114" s="10" t="s">
        <v>172</v>
      </c>
      <c r="D114" s="29">
        <f t="shared" si="3"/>
        <v>0</v>
      </c>
      <c r="E114" s="37">
        <v>0</v>
      </c>
      <c r="F114" s="37">
        <v>0</v>
      </c>
      <c r="G114" s="37">
        <v>0</v>
      </c>
      <c r="H114" s="37">
        <v>0</v>
      </c>
      <c r="I114" s="41">
        <v>0</v>
      </c>
      <c r="J114" s="41">
        <v>0</v>
      </c>
      <c r="K114" s="41">
        <v>0</v>
      </c>
      <c r="L114" s="41">
        <v>0</v>
      </c>
    </row>
    <row r="115" spans="1:12" x14ac:dyDescent="0.2">
      <c r="A115" s="20">
        <v>102</v>
      </c>
      <c r="B115" s="21" t="s">
        <v>173</v>
      </c>
      <c r="C115" s="10" t="s">
        <v>174</v>
      </c>
      <c r="D115" s="29">
        <f t="shared" si="3"/>
        <v>0</v>
      </c>
      <c r="E115" s="37">
        <v>0</v>
      </c>
      <c r="F115" s="37">
        <v>0</v>
      </c>
      <c r="G115" s="37">
        <v>0</v>
      </c>
      <c r="H115" s="37">
        <v>0</v>
      </c>
      <c r="I115" s="41">
        <v>0</v>
      </c>
      <c r="J115" s="41">
        <v>0</v>
      </c>
      <c r="K115" s="41">
        <v>0</v>
      </c>
      <c r="L115" s="41">
        <v>0</v>
      </c>
    </row>
    <row r="116" spans="1:12" x14ac:dyDescent="0.2">
      <c r="A116" s="20">
        <v>103</v>
      </c>
      <c r="B116" s="21" t="s">
        <v>175</v>
      </c>
      <c r="C116" s="10" t="s">
        <v>176</v>
      </c>
      <c r="D116" s="29">
        <f t="shared" si="3"/>
        <v>0</v>
      </c>
      <c r="E116" s="37">
        <v>0</v>
      </c>
      <c r="F116" s="37">
        <v>0</v>
      </c>
      <c r="G116" s="37">
        <v>0</v>
      </c>
      <c r="H116" s="37">
        <v>0</v>
      </c>
      <c r="I116" s="41">
        <v>0</v>
      </c>
      <c r="J116" s="41">
        <v>0</v>
      </c>
      <c r="K116" s="41">
        <v>0</v>
      </c>
      <c r="L116" s="41">
        <v>0</v>
      </c>
    </row>
    <row r="117" spans="1:12" x14ac:dyDescent="0.2">
      <c r="A117" s="20">
        <v>104</v>
      </c>
      <c r="B117" s="17" t="s">
        <v>177</v>
      </c>
      <c r="C117" s="15" t="s">
        <v>178</v>
      </c>
      <c r="D117" s="29">
        <f t="shared" si="3"/>
        <v>0</v>
      </c>
      <c r="E117" s="37">
        <v>0</v>
      </c>
      <c r="F117" s="37">
        <v>0</v>
      </c>
      <c r="G117" s="37">
        <v>0</v>
      </c>
      <c r="H117" s="37">
        <v>0</v>
      </c>
      <c r="I117" s="41">
        <v>0</v>
      </c>
      <c r="J117" s="41">
        <v>0</v>
      </c>
      <c r="K117" s="41">
        <v>0</v>
      </c>
      <c r="L117" s="41">
        <v>0</v>
      </c>
    </row>
    <row r="118" spans="1:12" x14ac:dyDescent="0.2">
      <c r="A118" s="20">
        <v>105</v>
      </c>
      <c r="B118" s="13" t="s">
        <v>179</v>
      </c>
      <c r="C118" s="10" t="s">
        <v>180</v>
      </c>
      <c r="D118" s="29">
        <f t="shared" si="3"/>
        <v>0</v>
      </c>
      <c r="E118" s="37">
        <v>0</v>
      </c>
      <c r="F118" s="37">
        <v>0</v>
      </c>
      <c r="G118" s="37">
        <v>0</v>
      </c>
      <c r="H118" s="37">
        <v>0</v>
      </c>
      <c r="I118" s="41">
        <v>0</v>
      </c>
      <c r="J118" s="41">
        <v>0</v>
      </c>
      <c r="K118" s="41">
        <v>0</v>
      </c>
      <c r="L118" s="41">
        <v>0</v>
      </c>
    </row>
    <row r="119" spans="1:12" ht="11.25" customHeight="1" x14ac:dyDescent="0.2">
      <c r="A119" s="20">
        <v>106</v>
      </c>
      <c r="B119" s="21" t="s">
        <v>181</v>
      </c>
      <c r="C119" s="10" t="s">
        <v>182</v>
      </c>
      <c r="D119" s="29">
        <f t="shared" si="3"/>
        <v>33791</v>
      </c>
      <c r="E119" s="37">
        <v>0</v>
      </c>
      <c r="F119" s="37">
        <v>0</v>
      </c>
      <c r="G119" s="37">
        <v>0</v>
      </c>
      <c r="H119" s="37">
        <v>0</v>
      </c>
      <c r="I119" s="41">
        <v>33791</v>
      </c>
      <c r="J119" s="41">
        <v>0</v>
      </c>
      <c r="K119" s="41">
        <v>0</v>
      </c>
      <c r="L119" s="41">
        <v>0</v>
      </c>
    </row>
    <row r="120" spans="1:12" x14ac:dyDescent="0.2">
      <c r="A120" s="20">
        <v>107</v>
      </c>
      <c r="B120" s="12" t="s">
        <v>183</v>
      </c>
      <c r="C120" s="18" t="s">
        <v>184</v>
      </c>
      <c r="D120" s="29">
        <f t="shared" si="3"/>
        <v>0</v>
      </c>
      <c r="E120" s="37">
        <v>0</v>
      </c>
      <c r="F120" s="37">
        <v>0</v>
      </c>
      <c r="G120" s="37">
        <v>0</v>
      </c>
      <c r="H120" s="37">
        <v>0</v>
      </c>
      <c r="I120" s="41">
        <v>0</v>
      </c>
      <c r="J120" s="41">
        <v>0</v>
      </c>
      <c r="K120" s="41">
        <v>0</v>
      </c>
      <c r="L120" s="41">
        <v>0</v>
      </c>
    </row>
    <row r="121" spans="1:12" x14ac:dyDescent="0.2">
      <c r="A121" s="20">
        <v>108</v>
      </c>
      <c r="B121" s="21" t="s">
        <v>185</v>
      </c>
      <c r="C121" s="10" t="s">
        <v>265</v>
      </c>
      <c r="D121" s="29">
        <f t="shared" si="3"/>
        <v>0</v>
      </c>
      <c r="E121" s="37">
        <v>0</v>
      </c>
      <c r="F121" s="37">
        <v>0</v>
      </c>
      <c r="G121" s="37">
        <v>0</v>
      </c>
      <c r="H121" s="37">
        <v>0</v>
      </c>
      <c r="I121" s="41">
        <v>0</v>
      </c>
      <c r="J121" s="41">
        <v>0</v>
      </c>
      <c r="K121" s="41">
        <v>0</v>
      </c>
      <c r="L121" s="41">
        <v>0</v>
      </c>
    </row>
    <row r="122" spans="1:12" ht="14.25" customHeight="1" x14ac:dyDescent="0.2">
      <c r="A122" s="20">
        <v>109</v>
      </c>
      <c r="B122" s="13" t="s">
        <v>186</v>
      </c>
      <c r="C122" s="10" t="s">
        <v>254</v>
      </c>
      <c r="D122" s="29">
        <f t="shared" si="3"/>
        <v>105910</v>
      </c>
      <c r="E122" s="37">
        <v>0</v>
      </c>
      <c r="F122" s="37">
        <v>0</v>
      </c>
      <c r="G122" s="37">
        <v>0</v>
      </c>
      <c r="H122" s="37">
        <v>0</v>
      </c>
      <c r="I122" s="41">
        <v>105910</v>
      </c>
      <c r="J122" s="41">
        <v>0</v>
      </c>
      <c r="K122" s="41">
        <v>0</v>
      </c>
      <c r="L122" s="41">
        <v>0</v>
      </c>
    </row>
    <row r="123" spans="1:12" x14ac:dyDescent="0.2">
      <c r="A123" s="20">
        <v>110</v>
      </c>
      <c r="B123" s="12" t="s">
        <v>335</v>
      </c>
      <c r="C123" s="10" t="s">
        <v>322</v>
      </c>
      <c r="D123" s="29">
        <f t="shared" si="3"/>
        <v>0</v>
      </c>
      <c r="E123" s="37">
        <v>0</v>
      </c>
      <c r="F123" s="37">
        <v>0</v>
      </c>
      <c r="G123" s="37">
        <v>0</v>
      </c>
      <c r="H123" s="37">
        <v>0</v>
      </c>
      <c r="I123" s="41">
        <v>0</v>
      </c>
      <c r="J123" s="41">
        <v>0</v>
      </c>
      <c r="K123" s="41">
        <v>0</v>
      </c>
      <c r="L123" s="41">
        <v>0</v>
      </c>
    </row>
    <row r="124" spans="1:12" x14ac:dyDescent="0.2">
      <c r="A124" s="20">
        <v>111</v>
      </c>
      <c r="B124" s="13" t="s">
        <v>187</v>
      </c>
      <c r="C124" s="10" t="s">
        <v>188</v>
      </c>
      <c r="D124" s="29">
        <f t="shared" si="3"/>
        <v>0</v>
      </c>
      <c r="E124" s="37">
        <v>0</v>
      </c>
      <c r="F124" s="37">
        <v>0</v>
      </c>
      <c r="G124" s="37">
        <v>0</v>
      </c>
      <c r="H124" s="37">
        <v>0</v>
      </c>
      <c r="I124" s="41">
        <v>0</v>
      </c>
      <c r="J124" s="41">
        <v>0</v>
      </c>
      <c r="K124" s="41">
        <v>0</v>
      </c>
      <c r="L124" s="41">
        <v>0</v>
      </c>
    </row>
    <row r="125" spans="1:12" ht="13.5" customHeight="1" x14ac:dyDescent="0.2">
      <c r="A125" s="20">
        <v>112</v>
      </c>
      <c r="B125" s="13" t="s">
        <v>189</v>
      </c>
      <c r="C125" s="10" t="s">
        <v>326</v>
      </c>
      <c r="D125" s="29">
        <f t="shared" si="3"/>
        <v>0</v>
      </c>
      <c r="E125" s="37">
        <v>0</v>
      </c>
      <c r="F125" s="37">
        <v>0</v>
      </c>
      <c r="G125" s="37">
        <v>0</v>
      </c>
      <c r="H125" s="37">
        <v>0</v>
      </c>
      <c r="I125" s="41">
        <v>0</v>
      </c>
      <c r="J125" s="41">
        <v>0</v>
      </c>
      <c r="K125" s="41">
        <v>0</v>
      </c>
      <c r="L125" s="41">
        <v>0</v>
      </c>
    </row>
    <row r="126" spans="1:12" x14ac:dyDescent="0.2">
      <c r="A126" s="20">
        <v>113</v>
      </c>
      <c r="B126" s="21" t="s">
        <v>190</v>
      </c>
      <c r="C126" s="10" t="s">
        <v>191</v>
      </c>
      <c r="D126" s="29">
        <f t="shared" si="3"/>
        <v>0</v>
      </c>
      <c r="E126" s="37">
        <v>0</v>
      </c>
      <c r="F126" s="37">
        <v>0</v>
      </c>
      <c r="G126" s="37">
        <v>0</v>
      </c>
      <c r="H126" s="37">
        <v>0</v>
      </c>
      <c r="I126" s="41">
        <v>0</v>
      </c>
      <c r="J126" s="41">
        <v>0</v>
      </c>
      <c r="K126" s="41">
        <v>0</v>
      </c>
      <c r="L126" s="41">
        <v>0</v>
      </c>
    </row>
    <row r="127" spans="1:12" ht="24" x14ac:dyDescent="0.2">
      <c r="A127" s="20">
        <v>114</v>
      </c>
      <c r="B127" s="21" t="s">
        <v>192</v>
      </c>
      <c r="C127" s="35" t="s">
        <v>310</v>
      </c>
      <c r="D127" s="29">
        <f t="shared" si="3"/>
        <v>0</v>
      </c>
      <c r="E127" s="37">
        <v>0</v>
      </c>
      <c r="F127" s="37">
        <v>0</v>
      </c>
      <c r="G127" s="37">
        <v>0</v>
      </c>
      <c r="H127" s="37">
        <v>0</v>
      </c>
      <c r="I127" s="41">
        <v>0</v>
      </c>
      <c r="J127" s="41">
        <v>0</v>
      </c>
      <c r="K127" s="41">
        <v>0</v>
      </c>
      <c r="L127" s="41">
        <v>0</v>
      </c>
    </row>
    <row r="128" spans="1:12" x14ac:dyDescent="0.2">
      <c r="A128" s="20">
        <v>115</v>
      </c>
      <c r="B128" s="21" t="s">
        <v>193</v>
      </c>
      <c r="C128" s="10" t="s">
        <v>229</v>
      </c>
      <c r="D128" s="29">
        <f t="shared" si="3"/>
        <v>0</v>
      </c>
      <c r="E128" s="37">
        <v>0</v>
      </c>
      <c r="F128" s="37">
        <v>0</v>
      </c>
      <c r="G128" s="37">
        <v>0</v>
      </c>
      <c r="H128" s="37">
        <v>0</v>
      </c>
      <c r="I128" s="41">
        <v>0</v>
      </c>
      <c r="J128" s="41">
        <v>0</v>
      </c>
      <c r="K128" s="41">
        <v>0</v>
      </c>
      <c r="L128" s="41">
        <v>0</v>
      </c>
    </row>
    <row r="129" spans="1:12" ht="10.5" customHeight="1" x14ac:dyDescent="0.2">
      <c r="A129" s="20">
        <v>116</v>
      </c>
      <c r="B129" s="21" t="s">
        <v>194</v>
      </c>
      <c r="C129" s="10" t="s">
        <v>195</v>
      </c>
      <c r="D129" s="29">
        <f t="shared" si="3"/>
        <v>58921501</v>
      </c>
      <c r="E129" s="37">
        <v>0</v>
      </c>
      <c r="F129" s="37">
        <v>0</v>
      </c>
      <c r="G129" s="37">
        <v>0</v>
      </c>
      <c r="H129" s="37">
        <v>0</v>
      </c>
      <c r="I129" s="41">
        <v>58921501</v>
      </c>
      <c r="J129" s="41">
        <v>0</v>
      </c>
      <c r="K129" s="41">
        <v>0</v>
      </c>
      <c r="L129" s="41">
        <v>0</v>
      </c>
    </row>
    <row r="130" spans="1:12" x14ac:dyDescent="0.2">
      <c r="A130" s="20">
        <v>117</v>
      </c>
      <c r="B130" s="21" t="s">
        <v>196</v>
      </c>
      <c r="C130" s="10" t="s">
        <v>40</v>
      </c>
      <c r="D130" s="29">
        <f t="shared" si="3"/>
        <v>0</v>
      </c>
      <c r="E130" s="37">
        <v>0</v>
      </c>
      <c r="F130" s="37">
        <v>0</v>
      </c>
      <c r="G130" s="37">
        <v>0</v>
      </c>
      <c r="H130" s="37">
        <v>0</v>
      </c>
      <c r="I130" s="41">
        <v>0</v>
      </c>
      <c r="J130" s="41">
        <v>0</v>
      </c>
      <c r="K130" s="41">
        <v>0</v>
      </c>
      <c r="L130" s="41">
        <v>0</v>
      </c>
    </row>
    <row r="131" spans="1:12" x14ac:dyDescent="0.2">
      <c r="A131" s="20">
        <v>118</v>
      </c>
      <c r="B131" s="12" t="s">
        <v>197</v>
      </c>
      <c r="C131" s="10" t="s">
        <v>46</v>
      </c>
      <c r="D131" s="29">
        <f t="shared" si="3"/>
        <v>8156709</v>
      </c>
      <c r="E131" s="37">
        <v>0</v>
      </c>
      <c r="F131" s="37">
        <v>0</v>
      </c>
      <c r="G131" s="37">
        <v>0</v>
      </c>
      <c r="H131" s="37">
        <v>0</v>
      </c>
      <c r="I131" s="41">
        <v>8156709</v>
      </c>
      <c r="J131" s="41">
        <v>0</v>
      </c>
      <c r="K131" s="41">
        <v>0</v>
      </c>
      <c r="L131" s="41">
        <v>0</v>
      </c>
    </row>
    <row r="132" spans="1:12" x14ac:dyDescent="0.2">
      <c r="A132" s="20">
        <v>119</v>
      </c>
      <c r="B132" s="12" t="s">
        <v>198</v>
      </c>
      <c r="C132" s="10" t="s">
        <v>231</v>
      </c>
      <c r="D132" s="29">
        <f t="shared" si="3"/>
        <v>53733492</v>
      </c>
      <c r="E132" s="37">
        <v>0</v>
      </c>
      <c r="F132" s="37">
        <v>0</v>
      </c>
      <c r="G132" s="37">
        <v>0</v>
      </c>
      <c r="H132" s="37">
        <v>0</v>
      </c>
      <c r="I132" s="41">
        <v>53733492</v>
      </c>
      <c r="J132" s="41">
        <v>0</v>
      </c>
      <c r="K132" s="41">
        <v>0</v>
      </c>
      <c r="L132" s="41">
        <v>0</v>
      </c>
    </row>
    <row r="133" spans="1:12" x14ac:dyDescent="0.2">
      <c r="A133" s="20">
        <v>120</v>
      </c>
      <c r="B133" s="12" t="s">
        <v>199</v>
      </c>
      <c r="C133" s="10" t="s">
        <v>48</v>
      </c>
      <c r="D133" s="29">
        <f t="shared" si="3"/>
        <v>50333628</v>
      </c>
      <c r="E133" s="37">
        <v>0</v>
      </c>
      <c r="F133" s="37">
        <v>0</v>
      </c>
      <c r="G133" s="37">
        <v>0</v>
      </c>
      <c r="H133" s="37">
        <v>0</v>
      </c>
      <c r="I133" s="41">
        <v>50333628</v>
      </c>
      <c r="J133" s="41">
        <v>0</v>
      </c>
      <c r="K133" s="41">
        <v>0</v>
      </c>
      <c r="L133" s="41">
        <v>0</v>
      </c>
    </row>
    <row r="134" spans="1:12" x14ac:dyDescent="0.2">
      <c r="A134" s="20">
        <v>121</v>
      </c>
      <c r="B134" s="21" t="s">
        <v>200</v>
      </c>
      <c r="C134" s="10" t="s">
        <v>47</v>
      </c>
      <c r="D134" s="29">
        <f t="shared" si="3"/>
        <v>0</v>
      </c>
      <c r="E134" s="37">
        <v>0</v>
      </c>
      <c r="F134" s="37">
        <v>0</v>
      </c>
      <c r="G134" s="37">
        <v>0</v>
      </c>
      <c r="H134" s="37">
        <v>0</v>
      </c>
      <c r="I134" s="41">
        <v>0</v>
      </c>
      <c r="J134" s="41">
        <v>0</v>
      </c>
      <c r="K134" s="41">
        <v>0</v>
      </c>
      <c r="L134" s="41">
        <v>0</v>
      </c>
    </row>
    <row r="135" spans="1:12" x14ac:dyDescent="0.2">
      <c r="A135" s="20">
        <v>122</v>
      </c>
      <c r="B135" s="21" t="s">
        <v>201</v>
      </c>
      <c r="C135" s="10" t="s">
        <v>202</v>
      </c>
      <c r="D135" s="29">
        <f t="shared" si="3"/>
        <v>0</v>
      </c>
      <c r="E135" s="37">
        <v>0</v>
      </c>
      <c r="F135" s="37">
        <v>0</v>
      </c>
      <c r="G135" s="37">
        <v>0</v>
      </c>
      <c r="H135" s="37">
        <v>0</v>
      </c>
      <c r="I135" s="41">
        <v>0</v>
      </c>
      <c r="J135" s="41">
        <v>0</v>
      </c>
      <c r="K135" s="41">
        <v>0</v>
      </c>
      <c r="L135" s="41">
        <v>0</v>
      </c>
    </row>
    <row r="136" spans="1:12" x14ac:dyDescent="0.2">
      <c r="A136" s="20">
        <v>123</v>
      </c>
      <c r="B136" s="21" t="s">
        <v>203</v>
      </c>
      <c r="C136" s="10" t="s">
        <v>41</v>
      </c>
      <c r="D136" s="29">
        <f t="shared" ref="D136:D149" si="5">E136+F136+G136+H136+I136+J136+K136+L136</f>
        <v>0</v>
      </c>
      <c r="E136" s="37">
        <v>0</v>
      </c>
      <c r="F136" s="37">
        <v>0</v>
      </c>
      <c r="G136" s="37">
        <v>0</v>
      </c>
      <c r="H136" s="37">
        <v>0</v>
      </c>
      <c r="I136" s="41">
        <v>0</v>
      </c>
      <c r="J136" s="41">
        <v>0</v>
      </c>
      <c r="K136" s="41">
        <v>0</v>
      </c>
      <c r="L136" s="41">
        <v>0</v>
      </c>
    </row>
    <row r="137" spans="1:12" x14ac:dyDescent="0.2">
      <c r="A137" s="20">
        <v>124</v>
      </c>
      <c r="B137" s="12" t="s">
        <v>204</v>
      </c>
      <c r="C137" s="10" t="s">
        <v>230</v>
      </c>
      <c r="D137" s="29">
        <f t="shared" si="5"/>
        <v>77576341.360000014</v>
      </c>
      <c r="E137" s="37">
        <v>8754134.6700000055</v>
      </c>
      <c r="F137" s="37">
        <v>31826.850000000013</v>
      </c>
      <c r="G137" s="37">
        <v>7549862</v>
      </c>
      <c r="H137" s="37">
        <v>0</v>
      </c>
      <c r="I137" s="41">
        <v>0</v>
      </c>
      <c r="J137" s="41">
        <v>6214311.8000000147</v>
      </c>
      <c r="K137" s="41">
        <v>0</v>
      </c>
      <c r="L137" s="41">
        <v>55026206.039999999</v>
      </c>
    </row>
    <row r="138" spans="1:12" x14ac:dyDescent="0.2">
      <c r="A138" s="20">
        <v>125</v>
      </c>
      <c r="B138" s="13" t="s">
        <v>205</v>
      </c>
      <c r="C138" s="10" t="s">
        <v>206</v>
      </c>
      <c r="D138" s="29">
        <f t="shared" si="5"/>
        <v>166856695.84999999</v>
      </c>
      <c r="E138" s="37">
        <v>11220792.679999992</v>
      </c>
      <c r="F138" s="37">
        <v>53984.460000000021</v>
      </c>
      <c r="G138" s="37">
        <v>10092384</v>
      </c>
      <c r="H138" s="37">
        <v>122491.60000000003</v>
      </c>
      <c r="I138" s="41">
        <v>31401971</v>
      </c>
      <c r="J138" s="41">
        <v>9125019.4000000097</v>
      </c>
      <c r="K138" s="41">
        <v>13883971.109999999</v>
      </c>
      <c r="L138" s="41">
        <v>90956081.599999994</v>
      </c>
    </row>
    <row r="139" spans="1:12" x14ac:dyDescent="0.2">
      <c r="A139" s="20">
        <v>126</v>
      </c>
      <c r="B139" s="21" t="s">
        <v>207</v>
      </c>
      <c r="C139" s="10" t="s">
        <v>208</v>
      </c>
      <c r="D139" s="29">
        <f t="shared" si="5"/>
        <v>0</v>
      </c>
      <c r="E139" s="37">
        <v>0</v>
      </c>
      <c r="F139" s="37">
        <v>0</v>
      </c>
      <c r="G139" s="37">
        <v>0</v>
      </c>
      <c r="H139" s="37">
        <v>0</v>
      </c>
      <c r="I139" s="41">
        <v>0</v>
      </c>
      <c r="J139" s="41">
        <v>0</v>
      </c>
      <c r="K139" s="41">
        <v>0</v>
      </c>
      <c r="L139" s="41">
        <v>0</v>
      </c>
    </row>
    <row r="140" spans="1:12" x14ac:dyDescent="0.2">
      <c r="A140" s="20">
        <v>127</v>
      </c>
      <c r="B140" s="12" t="s">
        <v>209</v>
      </c>
      <c r="C140" s="10" t="s">
        <v>210</v>
      </c>
      <c r="D140" s="29">
        <f t="shared" si="5"/>
        <v>42085693.279999994</v>
      </c>
      <c r="E140" s="37">
        <v>0</v>
      </c>
      <c r="F140" s="37">
        <v>0</v>
      </c>
      <c r="G140" s="37">
        <v>0</v>
      </c>
      <c r="H140" s="37">
        <v>0</v>
      </c>
      <c r="I140" s="41">
        <v>42085693.279999994</v>
      </c>
      <c r="J140" s="41">
        <v>0</v>
      </c>
      <c r="K140" s="41">
        <v>0</v>
      </c>
      <c r="L140" s="41">
        <v>0</v>
      </c>
    </row>
    <row r="141" spans="1:12" x14ac:dyDescent="0.2">
      <c r="A141" s="20">
        <v>128</v>
      </c>
      <c r="B141" s="21" t="s">
        <v>211</v>
      </c>
      <c r="C141" s="10" t="s">
        <v>212</v>
      </c>
      <c r="D141" s="29">
        <f t="shared" si="5"/>
        <v>0</v>
      </c>
      <c r="E141" s="37">
        <v>0</v>
      </c>
      <c r="F141" s="37">
        <v>0</v>
      </c>
      <c r="G141" s="37">
        <v>0</v>
      </c>
      <c r="H141" s="37">
        <v>0</v>
      </c>
      <c r="I141" s="41">
        <v>0</v>
      </c>
      <c r="J141" s="41">
        <v>0</v>
      </c>
      <c r="K141" s="41">
        <v>0</v>
      </c>
      <c r="L141" s="41">
        <v>0</v>
      </c>
    </row>
    <row r="142" spans="1:12" x14ac:dyDescent="0.2">
      <c r="A142" s="20">
        <v>129</v>
      </c>
      <c r="B142" s="89" t="s">
        <v>255</v>
      </c>
      <c r="C142" s="92" t="s">
        <v>256</v>
      </c>
      <c r="D142" s="29">
        <f t="shared" si="5"/>
        <v>0</v>
      </c>
      <c r="E142" s="37">
        <v>0</v>
      </c>
      <c r="F142" s="37">
        <v>0</v>
      </c>
      <c r="G142" s="37">
        <v>0</v>
      </c>
      <c r="H142" s="37">
        <v>0</v>
      </c>
      <c r="I142" s="41">
        <v>0</v>
      </c>
      <c r="J142" s="41">
        <v>0</v>
      </c>
      <c r="K142" s="41">
        <v>0</v>
      </c>
      <c r="L142" s="41">
        <v>0</v>
      </c>
    </row>
    <row r="143" spans="1:12" x14ac:dyDescent="0.2">
      <c r="A143" s="20">
        <v>130</v>
      </c>
      <c r="B143" s="93" t="s">
        <v>257</v>
      </c>
      <c r="C143" s="40" t="s">
        <v>258</v>
      </c>
      <c r="D143" s="29">
        <f t="shared" si="5"/>
        <v>0</v>
      </c>
      <c r="E143" s="37">
        <v>0</v>
      </c>
      <c r="F143" s="37">
        <v>0</v>
      </c>
      <c r="G143" s="37">
        <v>0</v>
      </c>
      <c r="H143" s="37">
        <v>0</v>
      </c>
      <c r="I143" s="41">
        <v>0</v>
      </c>
      <c r="J143" s="41">
        <v>0</v>
      </c>
      <c r="K143" s="41">
        <v>0</v>
      </c>
      <c r="L143" s="41">
        <v>0</v>
      </c>
    </row>
    <row r="144" spans="1:12" x14ac:dyDescent="0.2">
      <c r="A144" s="20">
        <v>131</v>
      </c>
      <c r="B144" s="94" t="s">
        <v>259</v>
      </c>
      <c r="C144" s="157" t="s">
        <v>449</v>
      </c>
      <c r="D144" s="29">
        <f t="shared" si="5"/>
        <v>0</v>
      </c>
      <c r="E144" s="37">
        <v>0</v>
      </c>
      <c r="F144" s="37">
        <v>0</v>
      </c>
      <c r="G144" s="37">
        <v>0</v>
      </c>
      <c r="H144" s="37">
        <v>0</v>
      </c>
      <c r="I144" s="41">
        <v>0</v>
      </c>
      <c r="J144" s="41">
        <v>0</v>
      </c>
      <c r="K144" s="41">
        <v>0</v>
      </c>
      <c r="L144" s="41">
        <v>0</v>
      </c>
    </row>
    <row r="145" spans="1:12" x14ac:dyDescent="0.2">
      <c r="A145" s="20">
        <v>132</v>
      </c>
      <c r="B145" s="20" t="s">
        <v>263</v>
      </c>
      <c r="C145" s="28" t="s">
        <v>264</v>
      </c>
      <c r="D145" s="29">
        <f t="shared" si="5"/>
        <v>0</v>
      </c>
      <c r="E145" s="37">
        <v>0</v>
      </c>
      <c r="F145" s="37">
        <v>0</v>
      </c>
      <c r="G145" s="37">
        <v>0</v>
      </c>
      <c r="H145" s="37">
        <v>0</v>
      </c>
      <c r="I145" s="41">
        <v>0</v>
      </c>
      <c r="J145" s="41">
        <v>0</v>
      </c>
      <c r="K145" s="41">
        <v>0</v>
      </c>
      <c r="L145" s="41">
        <v>0</v>
      </c>
    </row>
    <row r="146" spans="1:12" x14ac:dyDescent="0.2">
      <c r="A146" s="20">
        <v>133</v>
      </c>
      <c r="B146" s="55" t="s">
        <v>315</v>
      </c>
      <c r="C146" s="28" t="s">
        <v>314</v>
      </c>
      <c r="D146" s="29">
        <f t="shared" si="5"/>
        <v>0</v>
      </c>
      <c r="E146" s="37">
        <v>0</v>
      </c>
      <c r="F146" s="37">
        <v>0</v>
      </c>
      <c r="G146" s="37">
        <v>0</v>
      </c>
      <c r="H146" s="37">
        <v>0</v>
      </c>
      <c r="I146" s="41">
        <v>0</v>
      </c>
      <c r="J146" s="41">
        <v>0</v>
      </c>
      <c r="K146" s="41">
        <v>0</v>
      </c>
      <c r="L146" s="41">
        <v>0</v>
      </c>
    </row>
    <row r="147" spans="1:12" x14ac:dyDescent="0.2">
      <c r="A147" s="20">
        <v>134</v>
      </c>
      <c r="B147" s="55" t="s">
        <v>324</v>
      </c>
      <c r="C147" s="28" t="s">
        <v>321</v>
      </c>
      <c r="D147" s="29">
        <f t="shared" si="5"/>
        <v>0</v>
      </c>
      <c r="E147" s="37">
        <v>0</v>
      </c>
      <c r="F147" s="37">
        <v>0</v>
      </c>
      <c r="G147" s="37">
        <v>0</v>
      </c>
      <c r="H147" s="37">
        <v>0</v>
      </c>
      <c r="I147" s="41">
        <v>0</v>
      </c>
      <c r="J147" s="41">
        <v>0</v>
      </c>
      <c r="K147" s="41">
        <v>0</v>
      </c>
      <c r="L147" s="41">
        <v>0</v>
      </c>
    </row>
    <row r="148" spans="1:12" s="45" customFormat="1" ht="24" x14ac:dyDescent="0.2">
      <c r="A148" s="20">
        <v>135</v>
      </c>
      <c r="B148" s="55" t="s">
        <v>439</v>
      </c>
      <c r="C148" s="15" t="s">
        <v>389</v>
      </c>
      <c r="D148" s="29">
        <f t="shared" si="5"/>
        <v>0</v>
      </c>
      <c r="E148" s="37">
        <v>0</v>
      </c>
      <c r="F148" s="37">
        <v>0</v>
      </c>
      <c r="G148" s="37">
        <v>0</v>
      </c>
      <c r="H148" s="37">
        <v>0</v>
      </c>
      <c r="I148" s="41">
        <v>0</v>
      </c>
      <c r="J148" s="41">
        <v>0</v>
      </c>
      <c r="K148" s="41">
        <v>0</v>
      </c>
      <c r="L148" s="41">
        <v>0</v>
      </c>
    </row>
    <row r="149" spans="1:12" ht="15.75" customHeight="1" x14ac:dyDescent="0.2">
      <c r="A149" s="20">
        <v>136</v>
      </c>
      <c r="B149" s="55" t="s">
        <v>434</v>
      </c>
      <c r="C149" s="15" t="s">
        <v>435</v>
      </c>
      <c r="D149" s="29">
        <f t="shared" si="5"/>
        <v>0</v>
      </c>
      <c r="E149" s="37">
        <v>0</v>
      </c>
      <c r="F149" s="37">
        <v>0</v>
      </c>
      <c r="G149" s="37">
        <v>0</v>
      </c>
      <c r="H149" s="37">
        <v>0</v>
      </c>
      <c r="I149" s="41">
        <v>0</v>
      </c>
      <c r="J149" s="41">
        <v>0</v>
      </c>
      <c r="K149" s="41">
        <v>0</v>
      </c>
      <c r="L149" s="41">
        <v>0</v>
      </c>
    </row>
    <row r="150" spans="1:12" ht="15.75" customHeight="1" x14ac:dyDescent="0.2">
      <c r="A150" s="20">
        <v>137</v>
      </c>
      <c r="B150" s="55" t="s">
        <v>452</v>
      </c>
      <c r="C150" s="15" t="s">
        <v>453</v>
      </c>
      <c r="D150" s="29"/>
      <c r="E150" s="37">
        <v>0</v>
      </c>
      <c r="F150" s="37">
        <v>0</v>
      </c>
      <c r="G150" s="37">
        <v>0</v>
      </c>
      <c r="H150" s="37"/>
      <c r="I150" s="41">
        <v>0</v>
      </c>
      <c r="J150" s="41">
        <v>0</v>
      </c>
      <c r="K150" s="41">
        <v>0</v>
      </c>
      <c r="L150" s="41">
        <v>0</v>
      </c>
    </row>
  </sheetData>
  <mergeCells count="18">
    <mergeCell ref="A91:A94"/>
    <mergeCell ref="B91:B94"/>
    <mergeCell ref="I5:I7"/>
    <mergeCell ref="J5:L5"/>
    <mergeCell ref="J6:J7"/>
    <mergeCell ref="K6:L6"/>
    <mergeCell ref="A8:C8"/>
    <mergeCell ref="A10:C10"/>
    <mergeCell ref="A2:L2"/>
    <mergeCell ref="A4:A7"/>
    <mergeCell ref="B4:B7"/>
    <mergeCell ref="C4:C7"/>
    <mergeCell ref="D4:L4"/>
    <mergeCell ref="D5:D7"/>
    <mergeCell ref="E5:E7"/>
    <mergeCell ref="F5:F7"/>
    <mergeCell ref="G5:G7"/>
    <mergeCell ref="H5:H7"/>
  </mergeCells>
  <pageMargins left="0" right="0" top="0" bottom="0" header="0" footer="0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49"/>
  <sheetViews>
    <sheetView zoomScale="110" zoomScaleNormal="11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J13" sqref="J13"/>
    </sheetView>
  </sheetViews>
  <sheetFormatPr defaultRowHeight="12" x14ac:dyDescent="0.2"/>
  <cols>
    <col min="1" max="1" width="4.7109375" style="46" customWidth="1"/>
    <col min="2" max="2" width="6.42578125" style="46" customWidth="1"/>
    <col min="3" max="3" width="31.28515625" style="7" customWidth="1"/>
    <col min="4" max="6" width="16.28515625" style="1" customWidth="1"/>
    <col min="7" max="16384" width="9.140625" style="1"/>
  </cols>
  <sheetData>
    <row r="1" spans="1:10" x14ac:dyDescent="0.2">
      <c r="D1" s="45"/>
      <c r="E1" s="45"/>
      <c r="F1" s="45"/>
    </row>
    <row r="2" spans="1:10" ht="47.25" customHeight="1" x14ac:dyDescent="0.2">
      <c r="A2" s="245" t="s">
        <v>459</v>
      </c>
      <c r="B2" s="245"/>
      <c r="C2" s="245"/>
      <c r="D2" s="245"/>
      <c r="E2" s="245"/>
      <c r="F2" s="245"/>
    </row>
    <row r="3" spans="1:10" x14ac:dyDescent="0.2">
      <c r="C3" s="47"/>
      <c r="D3" s="45"/>
    </row>
    <row r="4" spans="1:10" s="3" customFormat="1" ht="27" customHeight="1" x14ac:dyDescent="0.2">
      <c r="A4" s="359" t="s">
        <v>44</v>
      </c>
      <c r="B4" s="359" t="s">
        <v>56</v>
      </c>
      <c r="C4" s="359" t="s">
        <v>45</v>
      </c>
      <c r="D4" s="352" t="s">
        <v>460</v>
      </c>
      <c r="E4" s="352"/>
      <c r="F4" s="352"/>
    </row>
    <row r="5" spans="1:10" ht="16.5" customHeight="1" x14ac:dyDescent="0.2">
      <c r="A5" s="360"/>
      <c r="B5" s="360"/>
      <c r="C5" s="360"/>
      <c r="D5" s="352" t="s">
        <v>277</v>
      </c>
      <c r="E5" s="362" t="s">
        <v>456</v>
      </c>
      <c r="F5" s="363"/>
    </row>
    <row r="6" spans="1:10" ht="39.75" customHeight="1" x14ac:dyDescent="0.2">
      <c r="A6" s="361"/>
      <c r="B6" s="361"/>
      <c r="C6" s="361"/>
      <c r="D6" s="352"/>
      <c r="E6" s="195" t="s">
        <v>457</v>
      </c>
      <c r="F6" s="195" t="s">
        <v>458</v>
      </c>
    </row>
    <row r="7" spans="1:10" ht="12.75" customHeight="1" x14ac:dyDescent="0.2">
      <c r="A7" s="230" t="s">
        <v>228</v>
      </c>
      <c r="B7" s="230"/>
      <c r="C7" s="230"/>
      <c r="D7" s="50">
        <f>D9+D8</f>
        <v>66306983</v>
      </c>
      <c r="E7" s="50">
        <f t="shared" ref="E7:F7" si="0">E9+E8</f>
        <v>13946150</v>
      </c>
      <c r="F7" s="50">
        <f t="shared" si="0"/>
        <v>52360833</v>
      </c>
      <c r="H7" s="45"/>
      <c r="I7" s="45"/>
      <c r="J7" s="45"/>
    </row>
    <row r="8" spans="1:10" ht="12.75" customHeight="1" x14ac:dyDescent="0.2">
      <c r="A8" s="5"/>
      <c r="B8" s="5"/>
      <c r="C8" s="11" t="s">
        <v>54</v>
      </c>
      <c r="D8" s="196">
        <f t="shared" ref="D8" si="1">E8+F8</f>
        <v>0</v>
      </c>
      <c r="E8" s="196"/>
      <c r="F8" s="196"/>
    </row>
    <row r="9" spans="1:10" x14ac:dyDescent="0.2">
      <c r="A9" s="230" t="s">
        <v>227</v>
      </c>
      <c r="B9" s="230"/>
      <c r="C9" s="230"/>
      <c r="D9" s="50">
        <f>SUM(D10:D149)-D90</f>
        <v>66306983</v>
      </c>
      <c r="E9" s="50">
        <f>SUM(E10:E149)-E90</f>
        <v>13946150</v>
      </c>
      <c r="F9" s="50">
        <f>SUM(F10:F149)-F90</f>
        <v>52360833</v>
      </c>
    </row>
    <row r="10" spans="1:10" ht="14.25" customHeight="1" x14ac:dyDescent="0.2">
      <c r="A10" s="20">
        <v>1</v>
      </c>
      <c r="B10" s="12" t="s">
        <v>57</v>
      </c>
      <c r="C10" s="10" t="s">
        <v>42</v>
      </c>
      <c r="D10" s="196">
        <f>E10+F10</f>
        <v>475866</v>
      </c>
      <c r="E10" s="65">
        <v>100087</v>
      </c>
      <c r="F10" s="65">
        <v>375779</v>
      </c>
    </row>
    <row r="11" spans="1:10" x14ac:dyDescent="0.2">
      <c r="A11" s="20">
        <v>2</v>
      </c>
      <c r="B11" s="13" t="s">
        <v>58</v>
      </c>
      <c r="C11" s="10" t="s">
        <v>213</v>
      </c>
      <c r="D11" s="196">
        <f t="shared" ref="D11:D74" si="2">E11+F11</f>
        <v>442129</v>
      </c>
      <c r="E11" s="65">
        <v>92992</v>
      </c>
      <c r="F11" s="65">
        <v>349137</v>
      </c>
    </row>
    <row r="12" spans="1:10" x14ac:dyDescent="0.2">
      <c r="A12" s="20">
        <v>3</v>
      </c>
      <c r="B12" s="21" t="s">
        <v>59</v>
      </c>
      <c r="C12" s="10" t="s">
        <v>5</v>
      </c>
      <c r="D12" s="196">
        <f t="shared" si="2"/>
        <v>876314</v>
      </c>
      <c r="E12" s="65">
        <v>184313</v>
      </c>
      <c r="F12" s="65">
        <v>692001</v>
      </c>
    </row>
    <row r="13" spans="1:10" x14ac:dyDescent="0.2">
      <c r="A13" s="20">
        <v>4</v>
      </c>
      <c r="B13" s="12" t="s">
        <v>60</v>
      </c>
      <c r="C13" s="10" t="s">
        <v>214</v>
      </c>
      <c r="D13" s="196">
        <f t="shared" si="2"/>
        <v>500451</v>
      </c>
      <c r="E13" s="65">
        <v>105258</v>
      </c>
      <c r="F13" s="65">
        <v>395193</v>
      </c>
    </row>
    <row r="14" spans="1:10" x14ac:dyDescent="0.2">
      <c r="A14" s="20">
        <v>5</v>
      </c>
      <c r="B14" s="12" t="s">
        <v>61</v>
      </c>
      <c r="C14" s="10" t="s">
        <v>8</v>
      </c>
      <c r="D14" s="196">
        <f t="shared" si="2"/>
        <v>531798</v>
      </c>
      <c r="E14" s="65">
        <v>111851</v>
      </c>
      <c r="F14" s="65">
        <v>419947</v>
      </c>
    </row>
    <row r="15" spans="1:10" x14ac:dyDescent="0.2">
      <c r="A15" s="20">
        <v>6</v>
      </c>
      <c r="B15" s="21" t="s">
        <v>62</v>
      </c>
      <c r="C15" s="10" t="s">
        <v>63</v>
      </c>
      <c r="D15" s="196">
        <f t="shared" si="2"/>
        <v>2001856</v>
      </c>
      <c r="E15" s="65">
        <v>421044</v>
      </c>
      <c r="F15" s="65">
        <v>1580812</v>
      </c>
    </row>
    <row r="16" spans="1:10" x14ac:dyDescent="0.2">
      <c r="A16" s="20">
        <v>7</v>
      </c>
      <c r="B16" s="12" t="s">
        <v>64</v>
      </c>
      <c r="C16" s="10" t="s">
        <v>215</v>
      </c>
      <c r="D16" s="196">
        <f t="shared" si="2"/>
        <v>991226</v>
      </c>
      <c r="E16" s="65">
        <v>208482</v>
      </c>
      <c r="F16" s="65">
        <v>782744</v>
      </c>
    </row>
    <row r="17" spans="1:6" x14ac:dyDescent="0.2">
      <c r="A17" s="20">
        <v>8</v>
      </c>
      <c r="B17" s="21" t="s">
        <v>65</v>
      </c>
      <c r="C17" s="10" t="s">
        <v>17</v>
      </c>
      <c r="D17" s="196">
        <f t="shared" si="2"/>
        <v>502901</v>
      </c>
      <c r="E17" s="65">
        <v>105774</v>
      </c>
      <c r="F17" s="65">
        <v>397127</v>
      </c>
    </row>
    <row r="18" spans="1:6" x14ac:dyDescent="0.2">
      <c r="A18" s="20">
        <v>9</v>
      </c>
      <c r="B18" s="21" t="s">
        <v>66</v>
      </c>
      <c r="C18" s="10" t="s">
        <v>6</v>
      </c>
      <c r="D18" s="196">
        <f t="shared" si="2"/>
        <v>465701</v>
      </c>
      <c r="E18" s="65">
        <v>97950</v>
      </c>
      <c r="F18" s="65">
        <v>367751</v>
      </c>
    </row>
    <row r="19" spans="1:6" x14ac:dyDescent="0.2">
      <c r="A19" s="20">
        <v>10</v>
      </c>
      <c r="B19" s="21" t="s">
        <v>67</v>
      </c>
      <c r="C19" s="10" t="s">
        <v>18</v>
      </c>
      <c r="D19" s="196">
        <f t="shared" si="2"/>
        <v>553751</v>
      </c>
      <c r="E19" s="65">
        <v>116469</v>
      </c>
      <c r="F19" s="65">
        <v>437282</v>
      </c>
    </row>
    <row r="20" spans="1:6" x14ac:dyDescent="0.2">
      <c r="A20" s="20">
        <v>11</v>
      </c>
      <c r="B20" s="21" t="s">
        <v>68</v>
      </c>
      <c r="C20" s="10" t="s">
        <v>7</v>
      </c>
      <c r="D20" s="196">
        <f t="shared" si="2"/>
        <v>456633</v>
      </c>
      <c r="E20" s="65">
        <v>96042</v>
      </c>
      <c r="F20" s="65">
        <v>360591</v>
      </c>
    </row>
    <row r="21" spans="1:6" x14ac:dyDescent="0.2">
      <c r="A21" s="20">
        <v>12</v>
      </c>
      <c r="B21" s="21" t="s">
        <v>69</v>
      </c>
      <c r="C21" s="10" t="s">
        <v>19</v>
      </c>
      <c r="D21" s="196">
        <f t="shared" si="2"/>
        <v>763744</v>
      </c>
      <c r="E21" s="65">
        <v>160636</v>
      </c>
      <c r="F21" s="65">
        <v>603108</v>
      </c>
    </row>
    <row r="22" spans="1:6" x14ac:dyDescent="0.2">
      <c r="A22" s="20">
        <v>13</v>
      </c>
      <c r="B22" s="21" t="s">
        <v>234</v>
      </c>
      <c r="C22" s="10" t="s">
        <v>235</v>
      </c>
      <c r="D22" s="196">
        <f t="shared" si="2"/>
        <v>0</v>
      </c>
      <c r="E22" s="65">
        <v>0</v>
      </c>
      <c r="F22" s="65">
        <v>0</v>
      </c>
    </row>
    <row r="23" spans="1:6" x14ac:dyDescent="0.2">
      <c r="A23" s="20">
        <v>14</v>
      </c>
      <c r="B23" s="21" t="s">
        <v>70</v>
      </c>
      <c r="C23" s="10" t="s">
        <v>22</v>
      </c>
      <c r="D23" s="196">
        <f t="shared" si="2"/>
        <v>618774</v>
      </c>
      <c r="E23" s="65">
        <v>130145</v>
      </c>
      <c r="F23" s="65">
        <v>488629</v>
      </c>
    </row>
    <row r="24" spans="1:6" x14ac:dyDescent="0.2">
      <c r="A24" s="20">
        <v>15</v>
      </c>
      <c r="B24" s="21" t="s">
        <v>71</v>
      </c>
      <c r="C24" s="10" t="s">
        <v>10</v>
      </c>
      <c r="D24" s="196">
        <f t="shared" si="2"/>
        <v>698776</v>
      </c>
      <c r="E24" s="65">
        <v>146971</v>
      </c>
      <c r="F24" s="65">
        <v>551805</v>
      </c>
    </row>
    <row r="25" spans="1:6" x14ac:dyDescent="0.2">
      <c r="A25" s="20">
        <v>16</v>
      </c>
      <c r="B25" s="21" t="s">
        <v>72</v>
      </c>
      <c r="C25" s="10" t="s">
        <v>348</v>
      </c>
      <c r="D25" s="196">
        <f t="shared" si="2"/>
        <v>855830</v>
      </c>
      <c r="E25" s="65">
        <v>180004</v>
      </c>
      <c r="F25" s="65">
        <v>675826</v>
      </c>
    </row>
    <row r="26" spans="1:6" x14ac:dyDescent="0.2">
      <c r="A26" s="20">
        <v>17</v>
      </c>
      <c r="B26" s="21" t="s">
        <v>73</v>
      </c>
      <c r="C26" s="10" t="s">
        <v>9</v>
      </c>
      <c r="D26" s="196">
        <f t="shared" si="2"/>
        <v>1498909</v>
      </c>
      <c r="E26" s="65">
        <v>315261</v>
      </c>
      <c r="F26" s="65">
        <v>1183648</v>
      </c>
    </row>
    <row r="27" spans="1:6" x14ac:dyDescent="0.2">
      <c r="A27" s="20">
        <v>18</v>
      </c>
      <c r="B27" s="12" t="s">
        <v>74</v>
      </c>
      <c r="C27" s="10" t="s">
        <v>11</v>
      </c>
      <c r="D27" s="196">
        <f t="shared" si="2"/>
        <v>400395</v>
      </c>
      <c r="E27" s="65">
        <v>84214</v>
      </c>
      <c r="F27" s="65">
        <v>316181</v>
      </c>
    </row>
    <row r="28" spans="1:6" x14ac:dyDescent="0.2">
      <c r="A28" s="20">
        <v>19</v>
      </c>
      <c r="B28" s="12" t="s">
        <v>75</v>
      </c>
      <c r="C28" s="10" t="s">
        <v>216</v>
      </c>
      <c r="D28" s="196">
        <f t="shared" si="2"/>
        <v>431453</v>
      </c>
      <c r="E28" s="65">
        <v>90746</v>
      </c>
      <c r="F28" s="65">
        <v>340707</v>
      </c>
    </row>
    <row r="29" spans="1:6" x14ac:dyDescent="0.2">
      <c r="A29" s="20">
        <v>20</v>
      </c>
      <c r="B29" s="12" t="s">
        <v>76</v>
      </c>
      <c r="C29" s="10" t="s">
        <v>349</v>
      </c>
      <c r="D29" s="196">
        <f t="shared" si="2"/>
        <v>933558</v>
      </c>
      <c r="E29" s="65">
        <v>196352</v>
      </c>
      <c r="F29" s="65">
        <v>737206</v>
      </c>
    </row>
    <row r="30" spans="1:6" x14ac:dyDescent="0.2">
      <c r="A30" s="20">
        <v>21</v>
      </c>
      <c r="B30" s="12" t="s">
        <v>77</v>
      </c>
      <c r="C30" s="10" t="s">
        <v>38</v>
      </c>
      <c r="D30" s="196">
        <f t="shared" si="2"/>
        <v>889131</v>
      </c>
      <c r="E30" s="65">
        <v>187008</v>
      </c>
      <c r="F30" s="65">
        <v>702123</v>
      </c>
    </row>
    <row r="31" spans="1:6" x14ac:dyDescent="0.2">
      <c r="A31" s="20">
        <v>22</v>
      </c>
      <c r="B31" s="21" t="s">
        <v>78</v>
      </c>
      <c r="C31" s="10" t="s">
        <v>79</v>
      </c>
      <c r="D31" s="196">
        <f t="shared" si="2"/>
        <v>438393</v>
      </c>
      <c r="E31" s="65">
        <v>92206</v>
      </c>
      <c r="F31" s="65">
        <v>346187</v>
      </c>
    </row>
    <row r="32" spans="1:6" ht="12" customHeight="1" x14ac:dyDescent="0.2">
      <c r="A32" s="20">
        <v>23</v>
      </c>
      <c r="B32" s="21" t="s">
        <v>80</v>
      </c>
      <c r="C32" s="10" t="s">
        <v>81</v>
      </c>
      <c r="D32" s="196">
        <f t="shared" si="2"/>
        <v>0</v>
      </c>
      <c r="E32" s="65">
        <v>0</v>
      </c>
      <c r="F32" s="65">
        <v>0</v>
      </c>
    </row>
    <row r="33" spans="1:6" ht="24" x14ac:dyDescent="0.2">
      <c r="A33" s="20">
        <v>24</v>
      </c>
      <c r="B33" s="21" t="s">
        <v>82</v>
      </c>
      <c r="C33" s="10" t="s">
        <v>83</v>
      </c>
      <c r="D33" s="196">
        <f t="shared" si="2"/>
        <v>0</v>
      </c>
      <c r="E33" s="65">
        <v>0</v>
      </c>
      <c r="F33" s="65">
        <v>0</v>
      </c>
    </row>
    <row r="34" spans="1:6" x14ac:dyDescent="0.2">
      <c r="A34" s="20">
        <v>25</v>
      </c>
      <c r="B34" s="12" t="s">
        <v>84</v>
      </c>
      <c r="C34" s="10" t="s">
        <v>85</v>
      </c>
      <c r="D34" s="196">
        <f t="shared" si="2"/>
        <v>3579369</v>
      </c>
      <c r="E34" s="65">
        <v>752838</v>
      </c>
      <c r="F34" s="65">
        <v>2826531</v>
      </c>
    </row>
    <row r="35" spans="1:6" x14ac:dyDescent="0.2">
      <c r="A35" s="20">
        <v>26</v>
      </c>
      <c r="B35" s="21" t="s">
        <v>86</v>
      </c>
      <c r="C35" s="10" t="s">
        <v>87</v>
      </c>
      <c r="D35" s="196">
        <f t="shared" si="2"/>
        <v>747878</v>
      </c>
      <c r="E35" s="65">
        <v>157299</v>
      </c>
      <c r="F35" s="65">
        <v>590579</v>
      </c>
    </row>
    <row r="36" spans="1:6" ht="24" customHeight="1" x14ac:dyDescent="0.2">
      <c r="A36" s="20">
        <v>27</v>
      </c>
      <c r="B36" s="13" t="s">
        <v>88</v>
      </c>
      <c r="C36" s="10" t="s">
        <v>89</v>
      </c>
      <c r="D36" s="196">
        <f t="shared" si="2"/>
        <v>0</v>
      </c>
      <c r="E36" s="65">
        <v>0</v>
      </c>
      <c r="F36" s="65">
        <v>0</v>
      </c>
    </row>
    <row r="37" spans="1:6" ht="12" customHeight="1" x14ac:dyDescent="0.2">
      <c r="A37" s="20">
        <v>28</v>
      </c>
      <c r="B37" s="13" t="s">
        <v>90</v>
      </c>
      <c r="C37" s="10" t="s">
        <v>39</v>
      </c>
      <c r="D37" s="196">
        <f t="shared" si="2"/>
        <v>1118835</v>
      </c>
      <c r="E37" s="65">
        <v>235321</v>
      </c>
      <c r="F37" s="65">
        <v>883514</v>
      </c>
    </row>
    <row r="38" spans="1:6" x14ac:dyDescent="0.2">
      <c r="A38" s="20">
        <v>29</v>
      </c>
      <c r="B38" s="12" t="s">
        <v>91</v>
      </c>
      <c r="C38" s="10" t="s">
        <v>37</v>
      </c>
      <c r="D38" s="196">
        <f t="shared" si="2"/>
        <v>1555334</v>
      </c>
      <c r="E38" s="65">
        <v>327129</v>
      </c>
      <c r="F38" s="65">
        <v>1228205</v>
      </c>
    </row>
    <row r="39" spans="1:6" x14ac:dyDescent="0.2">
      <c r="A39" s="20">
        <v>30</v>
      </c>
      <c r="B39" s="13" t="s">
        <v>92</v>
      </c>
      <c r="C39" s="10" t="s">
        <v>16</v>
      </c>
      <c r="D39" s="196">
        <f t="shared" si="2"/>
        <v>519665</v>
      </c>
      <c r="E39" s="65">
        <v>109300</v>
      </c>
      <c r="F39" s="65">
        <v>410365</v>
      </c>
    </row>
    <row r="40" spans="1:6" x14ac:dyDescent="0.2">
      <c r="A40" s="20">
        <v>31</v>
      </c>
      <c r="B40" s="21" t="s">
        <v>93</v>
      </c>
      <c r="C40" s="10" t="s">
        <v>21</v>
      </c>
      <c r="D40" s="196">
        <f t="shared" si="2"/>
        <v>1133944</v>
      </c>
      <c r="E40" s="65">
        <v>238499</v>
      </c>
      <c r="F40" s="65">
        <v>895445</v>
      </c>
    </row>
    <row r="41" spans="1:6" x14ac:dyDescent="0.2">
      <c r="A41" s="20">
        <v>32</v>
      </c>
      <c r="B41" s="13" t="s">
        <v>94</v>
      </c>
      <c r="C41" s="10" t="s">
        <v>24</v>
      </c>
      <c r="D41" s="196">
        <f t="shared" si="2"/>
        <v>365808</v>
      </c>
      <c r="E41" s="65">
        <v>76939</v>
      </c>
      <c r="F41" s="65">
        <v>288869</v>
      </c>
    </row>
    <row r="42" spans="1:6" x14ac:dyDescent="0.2">
      <c r="A42" s="20">
        <v>33</v>
      </c>
      <c r="B42" s="12" t="s">
        <v>95</v>
      </c>
      <c r="C42" s="10" t="s">
        <v>217</v>
      </c>
      <c r="D42" s="196">
        <f t="shared" si="2"/>
        <v>1345875</v>
      </c>
      <c r="E42" s="65">
        <v>283074</v>
      </c>
      <c r="F42" s="65">
        <v>1062801</v>
      </c>
    </row>
    <row r="43" spans="1:6" x14ac:dyDescent="0.2">
      <c r="A43" s="20">
        <v>34</v>
      </c>
      <c r="B43" s="14" t="s">
        <v>96</v>
      </c>
      <c r="C43" s="15" t="s">
        <v>218</v>
      </c>
      <c r="D43" s="196">
        <f t="shared" si="2"/>
        <v>621315</v>
      </c>
      <c r="E43" s="65">
        <v>130679</v>
      </c>
      <c r="F43" s="65">
        <v>490636</v>
      </c>
    </row>
    <row r="44" spans="1:6" x14ac:dyDescent="0.2">
      <c r="A44" s="20">
        <v>35</v>
      </c>
      <c r="B44" s="12" t="s">
        <v>97</v>
      </c>
      <c r="C44" s="10" t="s">
        <v>219</v>
      </c>
      <c r="D44" s="196">
        <f t="shared" si="2"/>
        <v>447694</v>
      </c>
      <c r="E44" s="65">
        <v>94162</v>
      </c>
      <c r="F44" s="65">
        <v>353532</v>
      </c>
    </row>
    <row r="45" spans="1:6" x14ac:dyDescent="0.2">
      <c r="A45" s="20">
        <v>36</v>
      </c>
      <c r="B45" s="12" t="s">
        <v>98</v>
      </c>
      <c r="C45" s="10" t="s">
        <v>23</v>
      </c>
      <c r="D45" s="196">
        <f t="shared" si="2"/>
        <v>353839</v>
      </c>
      <c r="E45" s="65">
        <v>74422</v>
      </c>
      <c r="F45" s="65">
        <v>279417</v>
      </c>
    </row>
    <row r="46" spans="1:6" x14ac:dyDescent="0.2">
      <c r="A46" s="20">
        <v>37</v>
      </c>
      <c r="B46" s="21" t="s">
        <v>99</v>
      </c>
      <c r="C46" s="10" t="s">
        <v>20</v>
      </c>
      <c r="D46" s="196">
        <f t="shared" si="2"/>
        <v>469902</v>
      </c>
      <c r="E46" s="65">
        <v>98833</v>
      </c>
      <c r="F46" s="65">
        <v>371069</v>
      </c>
    </row>
    <row r="47" spans="1:6" x14ac:dyDescent="0.2">
      <c r="A47" s="20">
        <v>38</v>
      </c>
      <c r="B47" s="13" t="s">
        <v>100</v>
      </c>
      <c r="C47" s="10" t="s">
        <v>101</v>
      </c>
      <c r="D47" s="196">
        <f t="shared" si="2"/>
        <v>375405</v>
      </c>
      <c r="E47" s="65">
        <v>78958</v>
      </c>
      <c r="F47" s="65">
        <v>296447</v>
      </c>
    </row>
    <row r="48" spans="1:6" x14ac:dyDescent="0.2">
      <c r="A48" s="20">
        <v>39</v>
      </c>
      <c r="B48" s="21" t="s">
        <v>102</v>
      </c>
      <c r="C48" s="10" t="s">
        <v>103</v>
      </c>
      <c r="D48" s="196">
        <f t="shared" si="2"/>
        <v>1661096</v>
      </c>
      <c r="E48" s="65">
        <v>349373</v>
      </c>
      <c r="F48" s="65">
        <v>1311723</v>
      </c>
    </row>
    <row r="49" spans="1:6" x14ac:dyDescent="0.2">
      <c r="A49" s="20">
        <v>40</v>
      </c>
      <c r="B49" s="12" t="s">
        <v>104</v>
      </c>
      <c r="C49" s="10" t="s">
        <v>224</v>
      </c>
      <c r="D49" s="196">
        <f t="shared" si="2"/>
        <v>524477</v>
      </c>
      <c r="E49" s="65">
        <v>110312</v>
      </c>
      <c r="F49" s="65">
        <v>414165</v>
      </c>
    </row>
    <row r="50" spans="1:6" x14ac:dyDescent="0.2">
      <c r="A50" s="20">
        <v>41</v>
      </c>
      <c r="B50" s="12" t="s">
        <v>105</v>
      </c>
      <c r="C50" s="10" t="s">
        <v>2</v>
      </c>
      <c r="D50" s="196">
        <f t="shared" si="2"/>
        <v>1393118</v>
      </c>
      <c r="E50" s="65">
        <v>293010</v>
      </c>
      <c r="F50" s="65">
        <v>1100108</v>
      </c>
    </row>
    <row r="51" spans="1:6" x14ac:dyDescent="0.2">
      <c r="A51" s="20">
        <v>42</v>
      </c>
      <c r="B51" s="21" t="s">
        <v>106</v>
      </c>
      <c r="C51" s="10" t="s">
        <v>3</v>
      </c>
      <c r="D51" s="196">
        <f t="shared" si="2"/>
        <v>416349</v>
      </c>
      <c r="E51" s="65">
        <v>87569</v>
      </c>
      <c r="F51" s="65">
        <v>328780</v>
      </c>
    </row>
    <row r="52" spans="1:6" x14ac:dyDescent="0.2">
      <c r="A52" s="20">
        <v>43</v>
      </c>
      <c r="B52" s="13" t="s">
        <v>152</v>
      </c>
      <c r="C52" s="10" t="s">
        <v>32</v>
      </c>
      <c r="D52" s="196">
        <f t="shared" si="2"/>
        <v>561252</v>
      </c>
      <c r="E52" s="65">
        <v>118046</v>
      </c>
      <c r="F52" s="65">
        <v>443206</v>
      </c>
    </row>
    <row r="53" spans="1:6" x14ac:dyDescent="0.2">
      <c r="A53" s="20">
        <v>44</v>
      </c>
      <c r="B53" s="21" t="s">
        <v>107</v>
      </c>
      <c r="C53" s="10" t="s">
        <v>220</v>
      </c>
      <c r="D53" s="196">
        <f t="shared" si="2"/>
        <v>551569</v>
      </c>
      <c r="E53" s="65">
        <v>116010</v>
      </c>
      <c r="F53" s="65">
        <v>435559</v>
      </c>
    </row>
    <row r="54" spans="1:6" x14ac:dyDescent="0.2">
      <c r="A54" s="20">
        <v>45</v>
      </c>
      <c r="B54" s="13" t="s">
        <v>108</v>
      </c>
      <c r="C54" s="10" t="s">
        <v>0</v>
      </c>
      <c r="D54" s="196">
        <f t="shared" si="2"/>
        <v>664267</v>
      </c>
      <c r="E54" s="65">
        <v>139713</v>
      </c>
      <c r="F54" s="65">
        <v>524554</v>
      </c>
    </row>
    <row r="55" spans="1:6" ht="10.5" customHeight="1" x14ac:dyDescent="0.2">
      <c r="A55" s="20">
        <v>46</v>
      </c>
      <c r="B55" s="21" t="s">
        <v>109</v>
      </c>
      <c r="C55" s="10" t="s">
        <v>4</v>
      </c>
      <c r="D55" s="196">
        <f t="shared" si="2"/>
        <v>408958</v>
      </c>
      <c r="E55" s="65">
        <v>86015</v>
      </c>
      <c r="F55" s="65">
        <v>322943</v>
      </c>
    </row>
    <row r="56" spans="1:6" x14ac:dyDescent="0.2">
      <c r="A56" s="20">
        <v>47</v>
      </c>
      <c r="B56" s="13" t="s">
        <v>110</v>
      </c>
      <c r="C56" s="10" t="s">
        <v>1</v>
      </c>
      <c r="D56" s="196">
        <f t="shared" si="2"/>
        <v>496331</v>
      </c>
      <c r="E56" s="65">
        <v>104392</v>
      </c>
      <c r="F56" s="65">
        <v>391939</v>
      </c>
    </row>
    <row r="57" spans="1:6" x14ac:dyDescent="0.2">
      <c r="A57" s="20">
        <v>48</v>
      </c>
      <c r="B57" s="21" t="s">
        <v>111</v>
      </c>
      <c r="C57" s="10" t="s">
        <v>221</v>
      </c>
      <c r="D57" s="196">
        <f t="shared" si="2"/>
        <v>744396</v>
      </c>
      <c r="E57" s="65">
        <v>156567</v>
      </c>
      <c r="F57" s="65">
        <v>587829</v>
      </c>
    </row>
    <row r="58" spans="1:6" x14ac:dyDescent="0.2">
      <c r="A58" s="20">
        <v>49</v>
      </c>
      <c r="B58" s="21" t="s">
        <v>112</v>
      </c>
      <c r="C58" s="10" t="s">
        <v>25</v>
      </c>
      <c r="D58" s="196">
        <f t="shared" si="2"/>
        <v>1861050</v>
      </c>
      <c r="E58" s="65">
        <v>391429</v>
      </c>
      <c r="F58" s="65">
        <v>1469621</v>
      </c>
    </row>
    <row r="59" spans="1:6" ht="10.5" customHeight="1" x14ac:dyDescent="0.2">
      <c r="A59" s="20">
        <v>50</v>
      </c>
      <c r="B59" s="21" t="s">
        <v>160</v>
      </c>
      <c r="C59" s="10" t="s">
        <v>53</v>
      </c>
      <c r="D59" s="196">
        <f t="shared" si="2"/>
        <v>515209</v>
      </c>
      <c r="E59" s="65">
        <v>108362</v>
      </c>
      <c r="F59" s="65">
        <v>406847</v>
      </c>
    </row>
    <row r="60" spans="1:6" x14ac:dyDescent="0.2">
      <c r="A60" s="20">
        <v>51</v>
      </c>
      <c r="B60" s="21" t="s">
        <v>113</v>
      </c>
      <c r="C60" s="10" t="s">
        <v>222</v>
      </c>
      <c r="D60" s="196">
        <f t="shared" si="2"/>
        <v>385531</v>
      </c>
      <c r="E60" s="65">
        <v>81088</v>
      </c>
      <c r="F60" s="65">
        <v>304443</v>
      </c>
    </row>
    <row r="61" spans="1:6" x14ac:dyDescent="0.2">
      <c r="A61" s="20">
        <v>52</v>
      </c>
      <c r="B61" s="13" t="s">
        <v>162</v>
      </c>
      <c r="C61" s="10" t="s">
        <v>223</v>
      </c>
      <c r="D61" s="196">
        <f t="shared" si="2"/>
        <v>434858</v>
      </c>
      <c r="E61" s="65">
        <v>91462</v>
      </c>
      <c r="F61" s="65">
        <v>343396</v>
      </c>
    </row>
    <row r="62" spans="1:6" x14ac:dyDescent="0.2">
      <c r="A62" s="20">
        <v>53</v>
      </c>
      <c r="B62" s="21" t="s">
        <v>226</v>
      </c>
      <c r="C62" s="10" t="s">
        <v>225</v>
      </c>
      <c r="D62" s="196">
        <f t="shared" si="2"/>
        <v>0</v>
      </c>
      <c r="E62" s="65">
        <v>0</v>
      </c>
      <c r="F62" s="65">
        <v>0</v>
      </c>
    </row>
    <row r="63" spans="1:6" x14ac:dyDescent="0.2">
      <c r="A63" s="20">
        <v>54</v>
      </c>
      <c r="B63" s="21" t="s">
        <v>236</v>
      </c>
      <c r="C63" s="10" t="s">
        <v>237</v>
      </c>
      <c r="D63" s="196">
        <f t="shared" si="2"/>
        <v>0</v>
      </c>
      <c r="E63" s="65">
        <v>0</v>
      </c>
      <c r="F63" s="65">
        <v>0</v>
      </c>
    </row>
    <row r="64" spans="1:6" ht="24" x14ac:dyDescent="0.2">
      <c r="A64" s="20">
        <v>55</v>
      </c>
      <c r="B64" s="21" t="s">
        <v>114</v>
      </c>
      <c r="C64" s="10" t="s">
        <v>52</v>
      </c>
      <c r="D64" s="196">
        <f t="shared" si="2"/>
        <v>693025</v>
      </c>
      <c r="E64" s="65">
        <v>145762</v>
      </c>
      <c r="F64" s="65">
        <v>547263</v>
      </c>
    </row>
    <row r="65" spans="1:6" ht="24" x14ac:dyDescent="0.2">
      <c r="A65" s="20">
        <v>56</v>
      </c>
      <c r="B65" s="13" t="s">
        <v>115</v>
      </c>
      <c r="C65" s="10" t="s">
        <v>238</v>
      </c>
      <c r="D65" s="196">
        <f t="shared" si="2"/>
        <v>583685</v>
      </c>
      <c r="E65" s="65">
        <v>122765</v>
      </c>
      <c r="F65" s="65">
        <v>460920</v>
      </c>
    </row>
    <row r="66" spans="1:6" ht="24" x14ac:dyDescent="0.2">
      <c r="A66" s="20">
        <v>57</v>
      </c>
      <c r="B66" s="12" t="s">
        <v>116</v>
      </c>
      <c r="C66" s="10" t="s">
        <v>117</v>
      </c>
      <c r="D66" s="196">
        <f t="shared" si="2"/>
        <v>784043</v>
      </c>
      <c r="E66" s="65">
        <v>164905</v>
      </c>
      <c r="F66" s="65">
        <v>619138</v>
      </c>
    </row>
    <row r="67" spans="1:6" ht="17.25" customHeight="1" x14ac:dyDescent="0.2">
      <c r="A67" s="20">
        <v>58</v>
      </c>
      <c r="B67" s="13" t="s">
        <v>118</v>
      </c>
      <c r="C67" s="10" t="s">
        <v>239</v>
      </c>
      <c r="D67" s="196">
        <f t="shared" si="2"/>
        <v>915930</v>
      </c>
      <c r="E67" s="65">
        <v>192645</v>
      </c>
      <c r="F67" s="65">
        <v>723285</v>
      </c>
    </row>
    <row r="68" spans="1:6" ht="15" customHeight="1" x14ac:dyDescent="0.2">
      <c r="A68" s="20">
        <v>59</v>
      </c>
      <c r="B68" s="21" t="s">
        <v>119</v>
      </c>
      <c r="C68" s="10" t="s">
        <v>331</v>
      </c>
      <c r="D68" s="196">
        <f t="shared" si="2"/>
        <v>686203</v>
      </c>
      <c r="E68" s="65">
        <v>144327</v>
      </c>
      <c r="F68" s="65">
        <v>541876</v>
      </c>
    </row>
    <row r="69" spans="1:6" ht="23.25" customHeight="1" x14ac:dyDescent="0.2">
      <c r="A69" s="20">
        <v>60</v>
      </c>
      <c r="B69" s="12" t="s">
        <v>120</v>
      </c>
      <c r="C69" s="10" t="s">
        <v>240</v>
      </c>
      <c r="D69" s="196">
        <f t="shared" si="2"/>
        <v>0</v>
      </c>
      <c r="E69" s="65">
        <v>0</v>
      </c>
      <c r="F69" s="65">
        <v>0</v>
      </c>
    </row>
    <row r="70" spans="1:6" ht="24.75" customHeight="1" x14ac:dyDescent="0.2">
      <c r="A70" s="20">
        <v>61</v>
      </c>
      <c r="B70" s="12" t="s">
        <v>121</v>
      </c>
      <c r="C70" s="10" t="s">
        <v>241</v>
      </c>
      <c r="D70" s="196">
        <f t="shared" si="2"/>
        <v>0</v>
      </c>
      <c r="E70" s="65">
        <v>0</v>
      </c>
      <c r="F70" s="65">
        <v>0</v>
      </c>
    </row>
    <row r="71" spans="1:6" ht="24.75" customHeight="1" x14ac:dyDescent="0.2">
      <c r="A71" s="20">
        <v>62</v>
      </c>
      <c r="B71" s="13" t="s">
        <v>122</v>
      </c>
      <c r="C71" s="10" t="s">
        <v>242</v>
      </c>
      <c r="D71" s="196">
        <f t="shared" si="2"/>
        <v>1171942</v>
      </c>
      <c r="E71" s="65">
        <v>246491</v>
      </c>
      <c r="F71" s="65">
        <v>925451</v>
      </c>
    </row>
    <row r="72" spans="1:6" ht="16.5" customHeight="1" x14ac:dyDescent="0.2">
      <c r="A72" s="20">
        <v>63</v>
      </c>
      <c r="B72" s="13" t="s">
        <v>123</v>
      </c>
      <c r="C72" s="10" t="s">
        <v>51</v>
      </c>
      <c r="D72" s="196">
        <f t="shared" si="2"/>
        <v>839530</v>
      </c>
      <c r="E72" s="65">
        <v>176576</v>
      </c>
      <c r="F72" s="65">
        <v>662954</v>
      </c>
    </row>
    <row r="73" spans="1:6" x14ac:dyDescent="0.2">
      <c r="A73" s="20">
        <v>64</v>
      </c>
      <c r="B73" s="13" t="s">
        <v>124</v>
      </c>
      <c r="C73" s="10" t="s">
        <v>243</v>
      </c>
      <c r="D73" s="196">
        <f t="shared" si="2"/>
        <v>1625738</v>
      </c>
      <c r="E73" s="65">
        <v>341937</v>
      </c>
      <c r="F73" s="65">
        <v>1283801</v>
      </c>
    </row>
    <row r="74" spans="1:6" ht="24" x14ac:dyDescent="0.2">
      <c r="A74" s="20">
        <v>65</v>
      </c>
      <c r="B74" s="13" t="s">
        <v>125</v>
      </c>
      <c r="C74" s="10" t="s">
        <v>244</v>
      </c>
      <c r="D74" s="196">
        <f t="shared" si="2"/>
        <v>0</v>
      </c>
      <c r="E74" s="65">
        <v>0</v>
      </c>
      <c r="F74" s="65">
        <v>0</v>
      </c>
    </row>
    <row r="75" spans="1:6" ht="24" x14ac:dyDescent="0.2">
      <c r="A75" s="20">
        <v>66</v>
      </c>
      <c r="B75" s="12" t="s">
        <v>126</v>
      </c>
      <c r="C75" s="10" t="s">
        <v>245</v>
      </c>
      <c r="D75" s="196">
        <f t="shared" ref="D75:D138" si="3">E75+F75</f>
        <v>0</v>
      </c>
      <c r="E75" s="65">
        <v>0</v>
      </c>
      <c r="F75" s="65">
        <v>0</v>
      </c>
    </row>
    <row r="76" spans="1:6" ht="24" x14ac:dyDescent="0.2">
      <c r="A76" s="20">
        <v>67</v>
      </c>
      <c r="B76" s="13" t="s">
        <v>127</v>
      </c>
      <c r="C76" s="10" t="s">
        <v>246</v>
      </c>
      <c r="D76" s="196">
        <f t="shared" si="3"/>
        <v>0</v>
      </c>
      <c r="E76" s="65">
        <v>0</v>
      </c>
      <c r="F76" s="65">
        <v>0</v>
      </c>
    </row>
    <row r="77" spans="1:6" ht="24" x14ac:dyDescent="0.2">
      <c r="A77" s="20">
        <v>68</v>
      </c>
      <c r="B77" s="13" t="s">
        <v>128</v>
      </c>
      <c r="C77" s="10" t="s">
        <v>247</v>
      </c>
      <c r="D77" s="196">
        <f t="shared" si="3"/>
        <v>0</v>
      </c>
      <c r="E77" s="65">
        <v>0</v>
      </c>
      <c r="F77" s="65">
        <v>0</v>
      </c>
    </row>
    <row r="78" spans="1:6" ht="24" x14ac:dyDescent="0.2">
      <c r="A78" s="20">
        <v>69</v>
      </c>
      <c r="B78" s="12" t="s">
        <v>129</v>
      </c>
      <c r="C78" s="10" t="s">
        <v>248</v>
      </c>
      <c r="D78" s="196">
        <f t="shared" si="3"/>
        <v>0</v>
      </c>
      <c r="E78" s="65">
        <v>0</v>
      </c>
      <c r="F78" s="65">
        <v>0</v>
      </c>
    </row>
    <row r="79" spans="1:6" ht="24" x14ac:dyDescent="0.2">
      <c r="A79" s="20">
        <v>70</v>
      </c>
      <c r="B79" s="12" t="s">
        <v>130</v>
      </c>
      <c r="C79" s="10" t="s">
        <v>249</v>
      </c>
      <c r="D79" s="196">
        <f t="shared" si="3"/>
        <v>0</v>
      </c>
      <c r="E79" s="65">
        <v>0</v>
      </c>
      <c r="F79" s="65">
        <v>0</v>
      </c>
    </row>
    <row r="80" spans="1:6" ht="24" x14ac:dyDescent="0.2">
      <c r="A80" s="20">
        <v>71</v>
      </c>
      <c r="B80" s="12" t="s">
        <v>131</v>
      </c>
      <c r="C80" s="10" t="s">
        <v>250</v>
      </c>
      <c r="D80" s="196">
        <f t="shared" si="3"/>
        <v>0</v>
      </c>
      <c r="E80" s="65">
        <v>0</v>
      </c>
      <c r="F80" s="65">
        <v>0</v>
      </c>
    </row>
    <row r="81" spans="1:6" x14ac:dyDescent="0.2">
      <c r="A81" s="20">
        <v>72</v>
      </c>
      <c r="B81" s="21" t="s">
        <v>132</v>
      </c>
      <c r="C81" s="10" t="s">
        <v>133</v>
      </c>
      <c r="D81" s="196">
        <f t="shared" si="3"/>
        <v>1434017</v>
      </c>
      <c r="E81" s="65">
        <v>301613</v>
      </c>
      <c r="F81" s="65">
        <v>1132404</v>
      </c>
    </row>
    <row r="82" spans="1:6" x14ac:dyDescent="0.2">
      <c r="A82" s="20">
        <v>73</v>
      </c>
      <c r="B82" s="12" t="s">
        <v>134</v>
      </c>
      <c r="C82" s="10" t="s">
        <v>251</v>
      </c>
      <c r="D82" s="196">
        <f t="shared" si="3"/>
        <v>2198723</v>
      </c>
      <c r="E82" s="65">
        <v>462451</v>
      </c>
      <c r="F82" s="65">
        <v>1736272</v>
      </c>
    </row>
    <row r="83" spans="1:6" x14ac:dyDescent="0.2">
      <c r="A83" s="20">
        <v>74</v>
      </c>
      <c r="B83" s="21" t="s">
        <v>135</v>
      </c>
      <c r="C83" s="10" t="s">
        <v>35</v>
      </c>
      <c r="D83" s="196">
        <f t="shared" si="3"/>
        <v>1042373</v>
      </c>
      <c r="E83" s="65">
        <v>219239</v>
      </c>
      <c r="F83" s="65">
        <v>823134</v>
      </c>
    </row>
    <row r="84" spans="1:6" x14ac:dyDescent="0.2">
      <c r="A84" s="20">
        <v>75</v>
      </c>
      <c r="B84" s="12" t="s">
        <v>136</v>
      </c>
      <c r="C84" s="10" t="s">
        <v>436</v>
      </c>
      <c r="D84" s="196">
        <f t="shared" si="3"/>
        <v>965814</v>
      </c>
      <c r="E84" s="65">
        <v>203137</v>
      </c>
      <c r="F84" s="65">
        <v>762677</v>
      </c>
    </row>
    <row r="85" spans="1:6" x14ac:dyDescent="0.2">
      <c r="A85" s="20">
        <v>76</v>
      </c>
      <c r="B85" s="12" t="s">
        <v>137</v>
      </c>
      <c r="C85" s="10" t="s">
        <v>36</v>
      </c>
      <c r="D85" s="196">
        <f t="shared" si="3"/>
        <v>1811358</v>
      </c>
      <c r="E85" s="65">
        <v>380978</v>
      </c>
      <c r="F85" s="65">
        <v>1430380</v>
      </c>
    </row>
    <row r="86" spans="1:6" x14ac:dyDescent="0.2">
      <c r="A86" s="20">
        <v>77</v>
      </c>
      <c r="B86" s="12" t="s">
        <v>138</v>
      </c>
      <c r="C86" s="10" t="s">
        <v>50</v>
      </c>
      <c r="D86" s="196">
        <f t="shared" si="3"/>
        <v>557677</v>
      </c>
      <c r="E86" s="65">
        <v>117295</v>
      </c>
      <c r="F86" s="65">
        <v>440382</v>
      </c>
    </row>
    <row r="87" spans="1:6" x14ac:dyDescent="0.2">
      <c r="A87" s="20">
        <v>78</v>
      </c>
      <c r="B87" s="12" t="s">
        <v>139</v>
      </c>
      <c r="C87" s="10" t="s">
        <v>232</v>
      </c>
      <c r="D87" s="196">
        <f t="shared" si="3"/>
        <v>1733900</v>
      </c>
      <c r="E87" s="65">
        <v>364686</v>
      </c>
      <c r="F87" s="65">
        <v>1369214</v>
      </c>
    </row>
    <row r="88" spans="1:6" x14ac:dyDescent="0.2">
      <c r="A88" s="20">
        <v>79</v>
      </c>
      <c r="B88" s="12" t="s">
        <v>140</v>
      </c>
      <c r="C88" s="10" t="s">
        <v>313</v>
      </c>
      <c r="D88" s="196">
        <f t="shared" si="3"/>
        <v>0</v>
      </c>
      <c r="E88" s="65">
        <v>0</v>
      </c>
      <c r="F88" s="65">
        <v>0</v>
      </c>
    </row>
    <row r="89" spans="1:6" x14ac:dyDescent="0.2">
      <c r="A89" s="20">
        <v>80</v>
      </c>
      <c r="B89" s="13" t="s">
        <v>141</v>
      </c>
      <c r="C89" s="10" t="s">
        <v>262</v>
      </c>
      <c r="D89" s="196">
        <f t="shared" si="3"/>
        <v>0</v>
      </c>
      <c r="E89" s="65">
        <v>0</v>
      </c>
      <c r="F89" s="65">
        <v>0</v>
      </c>
    </row>
    <row r="90" spans="1:6" ht="24" x14ac:dyDescent="0.2">
      <c r="A90" s="218">
        <v>81</v>
      </c>
      <c r="B90" s="221" t="s">
        <v>142</v>
      </c>
      <c r="C90" s="16" t="s">
        <v>252</v>
      </c>
      <c r="D90" s="196">
        <f t="shared" si="3"/>
        <v>255590</v>
      </c>
      <c r="E90" s="65">
        <v>53757</v>
      </c>
      <c r="F90" s="65">
        <v>201833</v>
      </c>
    </row>
    <row r="91" spans="1:6" ht="36" x14ac:dyDescent="0.2">
      <c r="A91" s="219"/>
      <c r="B91" s="222"/>
      <c r="C91" s="10" t="s">
        <v>311</v>
      </c>
      <c r="D91" s="196">
        <f t="shared" si="3"/>
        <v>255590</v>
      </c>
      <c r="E91" s="65">
        <v>53757</v>
      </c>
      <c r="F91" s="65">
        <v>201833</v>
      </c>
    </row>
    <row r="92" spans="1:6" ht="24" x14ac:dyDescent="0.2">
      <c r="A92" s="219"/>
      <c r="B92" s="222"/>
      <c r="C92" s="10" t="s">
        <v>253</v>
      </c>
      <c r="D92" s="196">
        <f t="shared" si="3"/>
        <v>0</v>
      </c>
      <c r="E92" s="65">
        <v>0</v>
      </c>
      <c r="F92" s="65">
        <v>0</v>
      </c>
    </row>
    <row r="93" spans="1:6" ht="36" x14ac:dyDescent="0.2">
      <c r="A93" s="220"/>
      <c r="B93" s="223"/>
      <c r="C93" s="22" t="s">
        <v>312</v>
      </c>
      <c r="D93" s="196">
        <f t="shared" si="3"/>
        <v>0</v>
      </c>
      <c r="E93" s="65">
        <v>0</v>
      </c>
      <c r="F93" s="65">
        <v>0</v>
      </c>
    </row>
    <row r="94" spans="1:6" ht="24" x14ac:dyDescent="0.2">
      <c r="A94" s="20">
        <v>82</v>
      </c>
      <c r="B94" s="13" t="s">
        <v>143</v>
      </c>
      <c r="C94" s="10" t="s">
        <v>49</v>
      </c>
      <c r="D94" s="196">
        <f t="shared" si="3"/>
        <v>0</v>
      </c>
      <c r="E94" s="65">
        <v>0</v>
      </c>
      <c r="F94" s="65">
        <v>0</v>
      </c>
    </row>
    <row r="95" spans="1:6" x14ac:dyDescent="0.2">
      <c r="A95" s="20">
        <v>83</v>
      </c>
      <c r="B95" s="13" t="s">
        <v>144</v>
      </c>
      <c r="C95" s="10" t="s">
        <v>145</v>
      </c>
      <c r="D95" s="196">
        <f t="shared" si="3"/>
        <v>257353</v>
      </c>
      <c r="E95" s="65">
        <v>54128</v>
      </c>
      <c r="F95" s="65">
        <v>203225</v>
      </c>
    </row>
    <row r="96" spans="1:6" x14ac:dyDescent="0.2">
      <c r="A96" s="20">
        <v>84</v>
      </c>
      <c r="B96" s="21" t="s">
        <v>146</v>
      </c>
      <c r="C96" s="10" t="s">
        <v>147</v>
      </c>
      <c r="D96" s="196">
        <f t="shared" si="3"/>
        <v>625803</v>
      </c>
      <c r="E96" s="65">
        <v>131623</v>
      </c>
      <c r="F96" s="65">
        <v>494180</v>
      </c>
    </row>
    <row r="97" spans="1:6" x14ac:dyDescent="0.2">
      <c r="A97" s="20">
        <v>85</v>
      </c>
      <c r="B97" s="13" t="s">
        <v>148</v>
      </c>
      <c r="C97" s="10" t="s">
        <v>27</v>
      </c>
      <c r="D97" s="196">
        <f t="shared" si="3"/>
        <v>447219</v>
      </c>
      <c r="E97" s="65">
        <v>94062</v>
      </c>
      <c r="F97" s="65">
        <v>353157</v>
      </c>
    </row>
    <row r="98" spans="1:6" x14ac:dyDescent="0.2">
      <c r="A98" s="20">
        <v>86</v>
      </c>
      <c r="B98" s="21" t="s">
        <v>149</v>
      </c>
      <c r="C98" s="10" t="s">
        <v>12</v>
      </c>
      <c r="D98" s="196">
        <f t="shared" si="3"/>
        <v>456726</v>
      </c>
      <c r="E98" s="65">
        <v>96062</v>
      </c>
      <c r="F98" s="65">
        <v>360664</v>
      </c>
    </row>
    <row r="99" spans="1:6" x14ac:dyDescent="0.2">
      <c r="A99" s="20">
        <v>87</v>
      </c>
      <c r="B99" s="21" t="s">
        <v>150</v>
      </c>
      <c r="C99" s="10" t="s">
        <v>26</v>
      </c>
      <c r="D99" s="196">
        <f t="shared" si="3"/>
        <v>744384</v>
      </c>
      <c r="E99" s="65">
        <v>156564</v>
      </c>
      <c r="F99" s="65">
        <v>587820</v>
      </c>
    </row>
    <row r="100" spans="1:6" ht="13.5" customHeight="1" x14ac:dyDescent="0.2">
      <c r="A100" s="20">
        <v>88</v>
      </c>
      <c r="B100" s="13" t="s">
        <v>151</v>
      </c>
      <c r="C100" s="10" t="s">
        <v>43</v>
      </c>
      <c r="D100" s="196">
        <f t="shared" si="3"/>
        <v>571061</v>
      </c>
      <c r="E100" s="65">
        <v>120110</v>
      </c>
      <c r="F100" s="65">
        <v>450951</v>
      </c>
    </row>
    <row r="101" spans="1:6" ht="14.25" customHeight="1" x14ac:dyDescent="0.2">
      <c r="A101" s="20">
        <v>89</v>
      </c>
      <c r="B101" s="12" t="s">
        <v>153</v>
      </c>
      <c r="C101" s="10" t="s">
        <v>28</v>
      </c>
      <c r="D101" s="196">
        <f t="shared" si="3"/>
        <v>1001616</v>
      </c>
      <c r="E101" s="65">
        <v>210667</v>
      </c>
      <c r="F101" s="65">
        <v>790949</v>
      </c>
    </row>
    <row r="102" spans="1:6" x14ac:dyDescent="0.2">
      <c r="A102" s="20">
        <v>90</v>
      </c>
      <c r="B102" s="12" t="s">
        <v>154</v>
      </c>
      <c r="C102" s="10" t="s">
        <v>29</v>
      </c>
      <c r="D102" s="196">
        <f t="shared" si="3"/>
        <v>777684</v>
      </c>
      <c r="E102" s="65">
        <v>163568</v>
      </c>
      <c r="F102" s="65">
        <v>614116</v>
      </c>
    </row>
    <row r="103" spans="1:6" x14ac:dyDescent="0.2">
      <c r="A103" s="20">
        <v>91</v>
      </c>
      <c r="B103" s="21" t="s">
        <v>155</v>
      </c>
      <c r="C103" s="10" t="s">
        <v>14</v>
      </c>
      <c r="D103" s="196">
        <f t="shared" si="3"/>
        <v>385822</v>
      </c>
      <c r="E103" s="65">
        <v>81149</v>
      </c>
      <c r="F103" s="65">
        <v>304673</v>
      </c>
    </row>
    <row r="104" spans="1:6" x14ac:dyDescent="0.2">
      <c r="A104" s="20">
        <v>92</v>
      </c>
      <c r="B104" s="12" t="s">
        <v>156</v>
      </c>
      <c r="C104" s="10" t="s">
        <v>30</v>
      </c>
      <c r="D104" s="196">
        <f t="shared" si="3"/>
        <v>495693</v>
      </c>
      <c r="E104" s="65">
        <v>104258</v>
      </c>
      <c r="F104" s="65">
        <v>391435</v>
      </c>
    </row>
    <row r="105" spans="1:6" x14ac:dyDescent="0.2">
      <c r="A105" s="20">
        <v>93</v>
      </c>
      <c r="B105" s="12" t="s">
        <v>157</v>
      </c>
      <c r="C105" s="10" t="s">
        <v>15</v>
      </c>
      <c r="D105" s="196">
        <f t="shared" si="3"/>
        <v>481126</v>
      </c>
      <c r="E105" s="65">
        <v>101194</v>
      </c>
      <c r="F105" s="65">
        <v>379932</v>
      </c>
    </row>
    <row r="106" spans="1:6" x14ac:dyDescent="0.2">
      <c r="A106" s="20">
        <v>94</v>
      </c>
      <c r="B106" s="13" t="s">
        <v>158</v>
      </c>
      <c r="C106" s="10" t="s">
        <v>13</v>
      </c>
      <c r="D106" s="196">
        <f t="shared" si="3"/>
        <v>672010</v>
      </c>
      <c r="E106" s="65">
        <v>141342</v>
      </c>
      <c r="F106" s="65">
        <v>530668</v>
      </c>
    </row>
    <row r="107" spans="1:6" x14ac:dyDescent="0.2">
      <c r="A107" s="20">
        <v>95</v>
      </c>
      <c r="B107" s="21" t="s">
        <v>159</v>
      </c>
      <c r="C107" s="10" t="s">
        <v>31</v>
      </c>
      <c r="D107" s="196">
        <f t="shared" si="3"/>
        <v>517286</v>
      </c>
      <c r="E107" s="65">
        <v>108799</v>
      </c>
      <c r="F107" s="65">
        <v>408487</v>
      </c>
    </row>
    <row r="108" spans="1:6" x14ac:dyDescent="0.2">
      <c r="A108" s="20">
        <v>96</v>
      </c>
      <c r="B108" s="12" t="s">
        <v>161</v>
      </c>
      <c r="C108" s="10" t="s">
        <v>33</v>
      </c>
      <c r="D108" s="196">
        <f t="shared" si="3"/>
        <v>803900</v>
      </c>
      <c r="E108" s="65">
        <v>169082</v>
      </c>
      <c r="F108" s="65">
        <v>634818</v>
      </c>
    </row>
    <row r="109" spans="1:6" x14ac:dyDescent="0.2">
      <c r="A109" s="20">
        <v>97</v>
      </c>
      <c r="B109" s="12" t="s">
        <v>163</v>
      </c>
      <c r="C109" s="10" t="s">
        <v>164</v>
      </c>
      <c r="D109" s="196">
        <f t="shared" si="3"/>
        <v>0</v>
      </c>
      <c r="E109" s="65">
        <v>0</v>
      </c>
      <c r="F109" s="65">
        <v>0</v>
      </c>
    </row>
    <row r="110" spans="1:6" x14ac:dyDescent="0.2">
      <c r="A110" s="20">
        <v>98</v>
      </c>
      <c r="B110" s="12" t="s">
        <v>165</v>
      </c>
      <c r="C110" s="10" t="s">
        <v>166</v>
      </c>
      <c r="D110" s="196">
        <f t="shared" si="3"/>
        <v>0</v>
      </c>
      <c r="E110" s="65">
        <v>0</v>
      </c>
      <c r="F110" s="65">
        <v>0</v>
      </c>
    </row>
    <row r="111" spans="1:6" x14ac:dyDescent="0.2">
      <c r="A111" s="20">
        <v>99</v>
      </c>
      <c r="B111" s="21" t="s">
        <v>167</v>
      </c>
      <c r="C111" s="10" t="s">
        <v>168</v>
      </c>
      <c r="D111" s="196">
        <f t="shared" si="3"/>
        <v>0</v>
      </c>
      <c r="E111" s="65">
        <v>0</v>
      </c>
      <c r="F111" s="65">
        <v>0</v>
      </c>
    </row>
    <row r="112" spans="1:6" x14ac:dyDescent="0.2">
      <c r="A112" s="20">
        <v>100</v>
      </c>
      <c r="B112" s="21" t="s">
        <v>169</v>
      </c>
      <c r="C112" s="10" t="s">
        <v>170</v>
      </c>
      <c r="D112" s="196">
        <f t="shared" si="3"/>
        <v>0</v>
      </c>
      <c r="E112" s="65">
        <v>0</v>
      </c>
      <c r="F112" s="65">
        <v>0</v>
      </c>
    </row>
    <row r="113" spans="1:6" ht="24" x14ac:dyDescent="0.2">
      <c r="A113" s="20">
        <v>101</v>
      </c>
      <c r="B113" s="21" t="s">
        <v>171</v>
      </c>
      <c r="C113" s="10" t="s">
        <v>172</v>
      </c>
      <c r="D113" s="196">
        <f t="shared" si="3"/>
        <v>0</v>
      </c>
      <c r="E113" s="65">
        <v>0</v>
      </c>
      <c r="F113" s="65">
        <v>0</v>
      </c>
    </row>
    <row r="114" spans="1:6" x14ac:dyDescent="0.2">
      <c r="A114" s="20">
        <v>102</v>
      </c>
      <c r="B114" s="21" t="s">
        <v>173</v>
      </c>
      <c r="C114" s="10" t="s">
        <v>174</v>
      </c>
      <c r="D114" s="196">
        <f t="shared" si="3"/>
        <v>0</v>
      </c>
      <c r="E114" s="65">
        <v>0</v>
      </c>
      <c r="F114" s="65">
        <v>0</v>
      </c>
    </row>
    <row r="115" spans="1:6" x14ac:dyDescent="0.2">
      <c r="A115" s="20">
        <v>103</v>
      </c>
      <c r="B115" s="21" t="s">
        <v>175</v>
      </c>
      <c r="C115" s="10" t="s">
        <v>176</v>
      </c>
      <c r="D115" s="196">
        <f t="shared" si="3"/>
        <v>0</v>
      </c>
      <c r="E115" s="65">
        <v>0</v>
      </c>
      <c r="F115" s="65">
        <v>0</v>
      </c>
    </row>
    <row r="116" spans="1:6" x14ac:dyDescent="0.2">
      <c r="A116" s="20">
        <v>104</v>
      </c>
      <c r="B116" s="17" t="s">
        <v>177</v>
      </c>
      <c r="C116" s="15" t="s">
        <v>178</v>
      </c>
      <c r="D116" s="196">
        <f t="shared" si="3"/>
        <v>0</v>
      </c>
      <c r="E116" s="65">
        <v>0</v>
      </c>
      <c r="F116" s="65">
        <v>0</v>
      </c>
    </row>
    <row r="117" spans="1:6" x14ac:dyDescent="0.2">
      <c r="A117" s="20">
        <v>105</v>
      </c>
      <c r="B117" s="13" t="s">
        <v>179</v>
      </c>
      <c r="C117" s="10" t="s">
        <v>180</v>
      </c>
      <c r="D117" s="196">
        <f t="shared" si="3"/>
        <v>0</v>
      </c>
      <c r="E117" s="65">
        <v>0</v>
      </c>
      <c r="F117" s="65">
        <v>0</v>
      </c>
    </row>
    <row r="118" spans="1:6" x14ac:dyDescent="0.2">
      <c r="A118" s="20">
        <v>106</v>
      </c>
      <c r="B118" s="21" t="s">
        <v>181</v>
      </c>
      <c r="C118" s="10" t="s">
        <v>182</v>
      </c>
      <c r="D118" s="196">
        <f t="shared" si="3"/>
        <v>0</v>
      </c>
      <c r="E118" s="65">
        <v>0</v>
      </c>
      <c r="F118" s="65">
        <v>0</v>
      </c>
    </row>
    <row r="119" spans="1:6" x14ac:dyDescent="0.2">
      <c r="A119" s="20">
        <v>107</v>
      </c>
      <c r="B119" s="12" t="s">
        <v>183</v>
      </c>
      <c r="C119" s="18" t="s">
        <v>184</v>
      </c>
      <c r="D119" s="196">
        <f t="shared" si="3"/>
        <v>0</v>
      </c>
      <c r="E119" s="65">
        <v>0</v>
      </c>
      <c r="F119" s="65">
        <v>0</v>
      </c>
    </row>
    <row r="120" spans="1:6" ht="12" customHeight="1" x14ac:dyDescent="0.2">
      <c r="A120" s="20">
        <v>108</v>
      </c>
      <c r="B120" s="21" t="s">
        <v>185</v>
      </c>
      <c r="C120" s="10" t="s">
        <v>265</v>
      </c>
      <c r="D120" s="196">
        <f t="shared" si="3"/>
        <v>0</v>
      </c>
      <c r="E120" s="65">
        <v>0</v>
      </c>
      <c r="F120" s="65">
        <v>0</v>
      </c>
    </row>
    <row r="121" spans="1:6" x14ac:dyDescent="0.2">
      <c r="A121" s="20">
        <v>109</v>
      </c>
      <c r="B121" s="13" t="s">
        <v>186</v>
      </c>
      <c r="C121" s="10" t="s">
        <v>254</v>
      </c>
      <c r="D121" s="196">
        <f t="shared" si="3"/>
        <v>0</v>
      </c>
      <c r="E121" s="65">
        <v>0</v>
      </c>
      <c r="F121" s="65">
        <v>0</v>
      </c>
    </row>
    <row r="122" spans="1:6" x14ac:dyDescent="0.2">
      <c r="A122" s="20">
        <v>110</v>
      </c>
      <c r="B122" s="12" t="s">
        <v>335</v>
      </c>
      <c r="C122" s="10" t="s">
        <v>322</v>
      </c>
      <c r="D122" s="196">
        <f t="shared" si="3"/>
        <v>0</v>
      </c>
      <c r="E122" s="65">
        <v>0</v>
      </c>
      <c r="F122" s="65">
        <v>0</v>
      </c>
    </row>
    <row r="123" spans="1:6" x14ac:dyDescent="0.2">
      <c r="A123" s="20">
        <v>111</v>
      </c>
      <c r="B123" s="13" t="s">
        <v>187</v>
      </c>
      <c r="C123" s="10" t="s">
        <v>188</v>
      </c>
      <c r="D123" s="196">
        <f t="shared" si="3"/>
        <v>0</v>
      </c>
      <c r="E123" s="65">
        <v>0</v>
      </c>
      <c r="F123" s="65">
        <v>0</v>
      </c>
    </row>
    <row r="124" spans="1:6" x14ac:dyDescent="0.2">
      <c r="A124" s="20">
        <v>112</v>
      </c>
      <c r="B124" s="13" t="s">
        <v>189</v>
      </c>
      <c r="C124" s="10" t="s">
        <v>326</v>
      </c>
      <c r="D124" s="196">
        <f t="shared" si="3"/>
        <v>0</v>
      </c>
      <c r="E124" s="65">
        <v>0</v>
      </c>
      <c r="F124" s="65">
        <v>0</v>
      </c>
    </row>
    <row r="125" spans="1:6" x14ac:dyDescent="0.2">
      <c r="A125" s="20">
        <v>113</v>
      </c>
      <c r="B125" s="21" t="s">
        <v>190</v>
      </c>
      <c r="C125" s="10" t="s">
        <v>191</v>
      </c>
      <c r="D125" s="196">
        <f t="shared" si="3"/>
        <v>0</v>
      </c>
      <c r="E125" s="65">
        <v>0</v>
      </c>
      <c r="F125" s="65">
        <v>0</v>
      </c>
    </row>
    <row r="126" spans="1:6" ht="13.5" customHeight="1" x14ac:dyDescent="0.2">
      <c r="A126" s="20">
        <v>114</v>
      </c>
      <c r="B126" s="21" t="s">
        <v>192</v>
      </c>
      <c r="C126" s="35" t="s">
        <v>310</v>
      </c>
      <c r="D126" s="196">
        <f t="shared" si="3"/>
        <v>0</v>
      </c>
      <c r="E126" s="65">
        <v>0</v>
      </c>
      <c r="F126" s="65">
        <v>0</v>
      </c>
    </row>
    <row r="127" spans="1:6" x14ac:dyDescent="0.2">
      <c r="A127" s="20">
        <v>115</v>
      </c>
      <c r="B127" s="21" t="s">
        <v>193</v>
      </c>
      <c r="C127" s="10" t="s">
        <v>229</v>
      </c>
      <c r="D127" s="196">
        <f t="shared" si="3"/>
        <v>0</v>
      </c>
      <c r="E127" s="65">
        <v>0</v>
      </c>
      <c r="F127" s="65">
        <v>0</v>
      </c>
    </row>
    <row r="128" spans="1:6" x14ac:dyDescent="0.2">
      <c r="A128" s="20">
        <v>116</v>
      </c>
      <c r="B128" s="21" t="s">
        <v>194</v>
      </c>
      <c r="C128" s="10" t="s">
        <v>195</v>
      </c>
      <c r="D128" s="196">
        <f t="shared" si="3"/>
        <v>0</v>
      </c>
      <c r="E128" s="65">
        <v>0</v>
      </c>
      <c r="F128" s="65">
        <v>0</v>
      </c>
    </row>
    <row r="129" spans="1:6" x14ac:dyDescent="0.2">
      <c r="A129" s="20">
        <v>117</v>
      </c>
      <c r="B129" s="21" t="s">
        <v>196</v>
      </c>
      <c r="C129" s="10" t="s">
        <v>40</v>
      </c>
      <c r="D129" s="196">
        <f t="shared" si="3"/>
        <v>0</v>
      </c>
      <c r="E129" s="65">
        <v>0</v>
      </c>
      <c r="F129" s="65">
        <v>0</v>
      </c>
    </row>
    <row r="130" spans="1:6" ht="12.75" customHeight="1" x14ac:dyDescent="0.2">
      <c r="A130" s="20">
        <v>118</v>
      </c>
      <c r="B130" s="12" t="s">
        <v>197</v>
      </c>
      <c r="C130" s="10" t="s">
        <v>46</v>
      </c>
      <c r="D130" s="196">
        <f t="shared" si="3"/>
        <v>0</v>
      </c>
      <c r="E130" s="65">
        <v>0</v>
      </c>
      <c r="F130" s="65">
        <v>0</v>
      </c>
    </row>
    <row r="131" spans="1:6" x14ac:dyDescent="0.2">
      <c r="A131" s="20">
        <v>119</v>
      </c>
      <c r="B131" s="12" t="s">
        <v>198</v>
      </c>
      <c r="C131" s="10" t="s">
        <v>231</v>
      </c>
      <c r="D131" s="196">
        <f t="shared" si="3"/>
        <v>0</v>
      </c>
      <c r="E131" s="65">
        <v>0</v>
      </c>
      <c r="F131" s="65">
        <v>0</v>
      </c>
    </row>
    <row r="132" spans="1:6" x14ac:dyDescent="0.2">
      <c r="A132" s="20">
        <v>120</v>
      </c>
      <c r="B132" s="12" t="s">
        <v>199</v>
      </c>
      <c r="C132" s="10" t="s">
        <v>48</v>
      </c>
      <c r="D132" s="196">
        <f t="shared" si="3"/>
        <v>0</v>
      </c>
      <c r="E132" s="65">
        <v>0</v>
      </c>
      <c r="F132" s="65">
        <v>0</v>
      </c>
    </row>
    <row r="133" spans="1:6" x14ac:dyDescent="0.2">
      <c r="A133" s="20">
        <v>121</v>
      </c>
      <c r="B133" s="21" t="s">
        <v>200</v>
      </c>
      <c r="C133" s="10" t="s">
        <v>47</v>
      </c>
      <c r="D133" s="196">
        <f t="shared" si="3"/>
        <v>0</v>
      </c>
      <c r="E133" s="65">
        <v>0</v>
      </c>
      <c r="F133" s="65">
        <v>0</v>
      </c>
    </row>
    <row r="134" spans="1:6" x14ac:dyDescent="0.2">
      <c r="A134" s="20">
        <v>122</v>
      </c>
      <c r="B134" s="21" t="s">
        <v>201</v>
      </c>
      <c r="C134" s="10" t="s">
        <v>202</v>
      </c>
      <c r="D134" s="196">
        <f t="shared" si="3"/>
        <v>0</v>
      </c>
      <c r="E134" s="65">
        <v>0</v>
      </c>
      <c r="F134" s="65">
        <v>0</v>
      </c>
    </row>
    <row r="135" spans="1:6" x14ac:dyDescent="0.2">
      <c r="A135" s="20">
        <v>123</v>
      </c>
      <c r="B135" s="21" t="s">
        <v>203</v>
      </c>
      <c r="C135" s="10" t="s">
        <v>41</v>
      </c>
      <c r="D135" s="196">
        <f t="shared" si="3"/>
        <v>0</v>
      </c>
      <c r="E135" s="65">
        <v>0</v>
      </c>
      <c r="F135" s="65">
        <v>0</v>
      </c>
    </row>
    <row r="136" spans="1:6" ht="14.25" customHeight="1" x14ac:dyDescent="0.2">
      <c r="A136" s="20">
        <v>124</v>
      </c>
      <c r="B136" s="12" t="s">
        <v>204</v>
      </c>
      <c r="C136" s="10" t="s">
        <v>230</v>
      </c>
      <c r="D136" s="196">
        <f t="shared" si="3"/>
        <v>916841</v>
      </c>
      <c r="E136" s="65">
        <v>192836</v>
      </c>
      <c r="F136" s="65">
        <v>724005</v>
      </c>
    </row>
    <row r="137" spans="1:6" x14ac:dyDescent="0.2">
      <c r="A137" s="20">
        <v>125</v>
      </c>
      <c r="B137" s="13" t="s">
        <v>205</v>
      </c>
      <c r="C137" s="10" t="s">
        <v>206</v>
      </c>
      <c r="D137" s="196">
        <f t="shared" si="3"/>
        <v>1271998</v>
      </c>
      <c r="E137" s="65">
        <v>267536</v>
      </c>
      <c r="F137" s="65">
        <v>1004462</v>
      </c>
    </row>
    <row r="138" spans="1:6" x14ac:dyDescent="0.2">
      <c r="A138" s="20">
        <v>126</v>
      </c>
      <c r="B138" s="21" t="s">
        <v>207</v>
      </c>
      <c r="C138" s="10" t="s">
        <v>208</v>
      </c>
      <c r="D138" s="196">
        <f t="shared" si="3"/>
        <v>0</v>
      </c>
      <c r="E138" s="65">
        <v>0</v>
      </c>
      <c r="F138" s="65">
        <v>0</v>
      </c>
    </row>
    <row r="139" spans="1:6" x14ac:dyDescent="0.2">
      <c r="A139" s="20">
        <v>127</v>
      </c>
      <c r="B139" s="12" t="s">
        <v>209</v>
      </c>
      <c r="C139" s="10" t="s">
        <v>210</v>
      </c>
      <c r="D139" s="196">
        <f t="shared" ref="D139:D149" si="4">E139+F139</f>
        <v>0</v>
      </c>
      <c r="E139" s="65">
        <v>0</v>
      </c>
      <c r="F139" s="65">
        <v>0</v>
      </c>
    </row>
    <row r="140" spans="1:6" ht="14.25" customHeight="1" x14ac:dyDescent="0.2">
      <c r="A140" s="20">
        <v>128</v>
      </c>
      <c r="B140" s="21" t="s">
        <v>211</v>
      </c>
      <c r="C140" s="10" t="s">
        <v>212</v>
      </c>
      <c r="D140" s="196">
        <f t="shared" si="4"/>
        <v>0</v>
      </c>
      <c r="E140" s="65">
        <v>0</v>
      </c>
      <c r="F140" s="65">
        <v>0</v>
      </c>
    </row>
    <row r="141" spans="1:6" x14ac:dyDescent="0.2">
      <c r="A141" s="20">
        <v>129</v>
      </c>
      <c r="B141" s="89" t="s">
        <v>255</v>
      </c>
      <c r="C141" s="92" t="s">
        <v>256</v>
      </c>
      <c r="D141" s="196">
        <f t="shared" si="4"/>
        <v>0</v>
      </c>
      <c r="E141" s="65">
        <v>0</v>
      </c>
      <c r="F141" s="65">
        <v>0</v>
      </c>
    </row>
    <row r="142" spans="1:6" x14ac:dyDescent="0.2">
      <c r="A142" s="20">
        <v>130</v>
      </c>
      <c r="B142" s="93" t="s">
        <v>257</v>
      </c>
      <c r="C142" s="40" t="s">
        <v>258</v>
      </c>
      <c r="D142" s="196">
        <f t="shared" si="4"/>
        <v>0</v>
      </c>
      <c r="E142" s="65">
        <v>0</v>
      </c>
      <c r="F142" s="65">
        <v>0</v>
      </c>
    </row>
    <row r="143" spans="1:6" x14ac:dyDescent="0.2">
      <c r="A143" s="20">
        <v>131</v>
      </c>
      <c r="B143" s="94" t="s">
        <v>259</v>
      </c>
      <c r="C143" s="154" t="s">
        <v>449</v>
      </c>
      <c r="D143" s="196">
        <f t="shared" si="4"/>
        <v>0</v>
      </c>
      <c r="E143" s="65">
        <v>0</v>
      </c>
      <c r="F143" s="65">
        <v>0</v>
      </c>
    </row>
    <row r="144" spans="1:6" ht="13.5" customHeight="1" x14ac:dyDescent="0.2">
      <c r="A144" s="20">
        <v>132</v>
      </c>
      <c r="B144" s="20" t="s">
        <v>263</v>
      </c>
      <c r="C144" s="28" t="s">
        <v>264</v>
      </c>
      <c r="D144" s="196">
        <f t="shared" si="4"/>
        <v>0</v>
      </c>
      <c r="E144" s="65">
        <v>0</v>
      </c>
      <c r="F144" s="65">
        <v>0</v>
      </c>
    </row>
    <row r="145" spans="1:6" x14ac:dyDescent="0.2">
      <c r="A145" s="20">
        <v>133</v>
      </c>
      <c r="B145" s="55" t="s">
        <v>315</v>
      </c>
      <c r="C145" s="28" t="s">
        <v>314</v>
      </c>
      <c r="D145" s="196">
        <f t="shared" si="4"/>
        <v>0</v>
      </c>
      <c r="E145" s="65">
        <v>0</v>
      </c>
      <c r="F145" s="65">
        <v>0</v>
      </c>
    </row>
    <row r="146" spans="1:6" x14ac:dyDescent="0.2">
      <c r="A146" s="20">
        <v>134</v>
      </c>
      <c r="B146" s="55" t="s">
        <v>324</v>
      </c>
      <c r="C146" s="28" t="s">
        <v>321</v>
      </c>
      <c r="D146" s="196">
        <f t="shared" si="4"/>
        <v>0</v>
      </c>
      <c r="E146" s="65">
        <v>0</v>
      </c>
      <c r="F146" s="65">
        <v>0</v>
      </c>
    </row>
    <row r="147" spans="1:6" ht="24" x14ac:dyDescent="0.2">
      <c r="A147" s="20">
        <v>135</v>
      </c>
      <c r="B147" s="55" t="s">
        <v>439</v>
      </c>
      <c r="C147" s="15" t="s">
        <v>389</v>
      </c>
      <c r="D147" s="196">
        <f t="shared" si="4"/>
        <v>0</v>
      </c>
      <c r="E147" s="65">
        <v>0</v>
      </c>
      <c r="F147" s="65">
        <v>0</v>
      </c>
    </row>
    <row r="148" spans="1:6" ht="10.5" customHeight="1" x14ac:dyDescent="0.2">
      <c r="A148" s="20">
        <v>136</v>
      </c>
      <c r="B148" s="55" t="s">
        <v>434</v>
      </c>
      <c r="C148" s="15" t="s">
        <v>435</v>
      </c>
      <c r="D148" s="196">
        <f t="shared" si="4"/>
        <v>0</v>
      </c>
      <c r="E148" s="65">
        <v>0</v>
      </c>
      <c r="F148" s="65">
        <v>0</v>
      </c>
    </row>
    <row r="149" spans="1:6" x14ac:dyDescent="0.2">
      <c r="A149" s="20">
        <v>137</v>
      </c>
      <c r="B149" s="55" t="s">
        <v>452</v>
      </c>
      <c r="C149" s="15" t="s">
        <v>453</v>
      </c>
      <c r="D149" s="196">
        <f t="shared" si="4"/>
        <v>0</v>
      </c>
      <c r="E149" s="65">
        <v>0</v>
      </c>
      <c r="F149" s="65">
        <v>0</v>
      </c>
    </row>
  </sheetData>
  <mergeCells count="11">
    <mergeCell ref="A7:C7"/>
    <mergeCell ref="A9:C9"/>
    <mergeCell ref="A90:A93"/>
    <mergeCell ref="B90:B93"/>
    <mergeCell ref="A2:F2"/>
    <mergeCell ref="A4:A6"/>
    <mergeCell ref="B4:B6"/>
    <mergeCell ref="C4:C6"/>
    <mergeCell ref="D4:F4"/>
    <mergeCell ref="D5:D6"/>
    <mergeCell ref="E5:F5"/>
  </mergeCells>
  <pageMargins left="0.59055118110236227" right="0" top="0.19685039370078741" bottom="0" header="0" footer="0"/>
  <pageSetup paperSize="9" scale="7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150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J28" sqref="J28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1.7109375" style="7" bestFit="1" customWidth="1"/>
    <col min="4" max="7" width="13.85546875" style="77" customWidth="1"/>
    <col min="8" max="16384" width="9.140625" style="1"/>
  </cols>
  <sheetData>
    <row r="2" spans="1:7" ht="42" customHeight="1" x14ac:dyDescent="0.2">
      <c r="A2" s="258" t="s">
        <v>378</v>
      </c>
      <c r="B2" s="258"/>
      <c r="C2" s="258"/>
      <c r="D2" s="258"/>
      <c r="E2" s="258"/>
      <c r="F2" s="258"/>
      <c r="G2" s="258"/>
    </row>
    <row r="3" spans="1:7" x14ac:dyDescent="0.2">
      <c r="C3" s="47"/>
      <c r="G3" s="77" t="s">
        <v>281</v>
      </c>
    </row>
    <row r="4" spans="1:7" s="3" customFormat="1" ht="28.5" customHeight="1" x14ac:dyDescent="0.2">
      <c r="A4" s="250" t="s">
        <v>44</v>
      </c>
      <c r="B4" s="250" t="s">
        <v>56</v>
      </c>
      <c r="C4" s="250" t="s">
        <v>45</v>
      </c>
      <c r="D4" s="364" t="s">
        <v>291</v>
      </c>
      <c r="E4" s="365"/>
      <c r="F4" s="365"/>
      <c r="G4" s="366"/>
    </row>
    <row r="5" spans="1:7" ht="18" customHeight="1" x14ac:dyDescent="0.2">
      <c r="A5" s="250"/>
      <c r="B5" s="250"/>
      <c r="C5" s="250"/>
      <c r="D5" s="367" t="s">
        <v>266</v>
      </c>
      <c r="E5" s="364" t="s">
        <v>278</v>
      </c>
      <c r="F5" s="365"/>
      <c r="G5" s="366"/>
    </row>
    <row r="6" spans="1:7" ht="14.25" customHeight="1" x14ac:dyDescent="0.2">
      <c r="A6" s="250"/>
      <c r="B6" s="250"/>
      <c r="C6" s="250"/>
      <c r="D6" s="368"/>
      <c r="E6" s="367" t="s">
        <v>261</v>
      </c>
      <c r="F6" s="367" t="s">
        <v>260</v>
      </c>
      <c r="G6" s="367" t="s">
        <v>292</v>
      </c>
    </row>
    <row r="7" spans="1:7" ht="21.75" customHeight="1" x14ac:dyDescent="0.2">
      <c r="A7" s="250"/>
      <c r="B7" s="250"/>
      <c r="C7" s="250"/>
      <c r="D7" s="369"/>
      <c r="E7" s="369"/>
      <c r="F7" s="369"/>
      <c r="G7" s="369"/>
    </row>
    <row r="8" spans="1:7" s="3" customFormat="1" x14ac:dyDescent="0.2">
      <c r="A8" s="230" t="s">
        <v>228</v>
      </c>
      <c r="B8" s="230"/>
      <c r="C8" s="230"/>
      <c r="D8" s="58">
        <f>D10+D9</f>
        <v>2156720837</v>
      </c>
      <c r="E8" s="58">
        <f t="shared" ref="E8:G8" si="0">E10+E9</f>
        <v>353171160</v>
      </c>
      <c r="F8" s="58">
        <f t="shared" si="0"/>
        <v>325036408</v>
      </c>
      <c r="G8" s="58">
        <f t="shared" si="0"/>
        <v>1478513269</v>
      </c>
    </row>
    <row r="9" spans="1:7" s="3" customFormat="1" ht="11.25" customHeight="1" x14ac:dyDescent="0.2">
      <c r="A9" s="57"/>
      <c r="B9" s="57"/>
      <c r="C9" s="11" t="s">
        <v>54</v>
      </c>
      <c r="D9" s="53">
        <f>E9+F9+G9</f>
        <v>1494847</v>
      </c>
      <c r="E9" s="53">
        <v>0</v>
      </c>
      <c r="F9" s="59">
        <v>1494847</v>
      </c>
      <c r="G9" s="59"/>
    </row>
    <row r="10" spans="1:7" s="3" customFormat="1" x14ac:dyDescent="0.2">
      <c r="A10" s="230" t="s">
        <v>227</v>
      </c>
      <c r="B10" s="230"/>
      <c r="C10" s="230"/>
      <c r="D10" s="58">
        <f>SUM(D11:D148)-D91</f>
        <v>2155225990</v>
      </c>
      <c r="E10" s="58">
        <f>SUM(E11:E149)</f>
        <v>353171160</v>
      </c>
      <c r="F10" s="58">
        <f>SUM(F11:F148)-F91</f>
        <v>323541561</v>
      </c>
      <c r="G10" s="58">
        <f>SUM(G11:G148)-G91</f>
        <v>1478513269</v>
      </c>
    </row>
    <row r="11" spans="1:7" ht="12" customHeight="1" x14ac:dyDescent="0.2">
      <c r="A11" s="20">
        <v>1</v>
      </c>
      <c r="B11" s="12" t="s">
        <v>57</v>
      </c>
      <c r="C11" s="10" t="s">
        <v>42</v>
      </c>
      <c r="D11" s="53">
        <f t="shared" ref="D11:D69" si="1">E11+F11+G11</f>
        <v>0</v>
      </c>
      <c r="E11" s="53"/>
      <c r="F11" s="53"/>
      <c r="G11" s="53">
        <v>0</v>
      </c>
    </row>
    <row r="12" spans="1:7" x14ac:dyDescent="0.2">
      <c r="A12" s="20">
        <v>2</v>
      </c>
      <c r="B12" s="13" t="s">
        <v>58</v>
      </c>
      <c r="C12" s="10" t="s">
        <v>213</v>
      </c>
      <c r="D12" s="53">
        <f t="shared" si="1"/>
        <v>0</v>
      </c>
      <c r="E12" s="53"/>
      <c r="F12" s="53"/>
      <c r="G12" s="53">
        <v>0</v>
      </c>
    </row>
    <row r="13" spans="1:7" x14ac:dyDescent="0.2">
      <c r="A13" s="20">
        <v>3</v>
      </c>
      <c r="B13" s="21" t="s">
        <v>59</v>
      </c>
      <c r="C13" s="10" t="s">
        <v>5</v>
      </c>
      <c r="D13" s="53">
        <f t="shared" si="1"/>
        <v>14084613.029999997</v>
      </c>
      <c r="E13" s="53">
        <v>8573867.0299999975</v>
      </c>
      <c r="F13" s="53">
        <v>5510746</v>
      </c>
      <c r="G13" s="53">
        <v>0</v>
      </c>
    </row>
    <row r="14" spans="1:7" ht="14.25" customHeight="1" x14ac:dyDescent="0.2">
      <c r="A14" s="20">
        <v>4</v>
      </c>
      <c r="B14" s="12" t="s">
        <v>60</v>
      </c>
      <c r="C14" s="10" t="s">
        <v>214</v>
      </c>
      <c r="D14" s="53">
        <f t="shared" si="1"/>
        <v>0</v>
      </c>
      <c r="E14" s="53"/>
      <c r="F14" s="53"/>
      <c r="G14" s="53">
        <v>0</v>
      </c>
    </row>
    <row r="15" spans="1:7" x14ac:dyDescent="0.2">
      <c r="A15" s="20">
        <v>5</v>
      </c>
      <c r="B15" s="12" t="s">
        <v>61</v>
      </c>
      <c r="C15" s="10" t="s">
        <v>8</v>
      </c>
      <c r="D15" s="53">
        <f t="shared" si="1"/>
        <v>0</v>
      </c>
      <c r="E15" s="53"/>
      <c r="F15" s="53"/>
      <c r="G15" s="53">
        <v>0</v>
      </c>
    </row>
    <row r="16" spans="1:7" x14ac:dyDescent="0.2">
      <c r="A16" s="20">
        <v>6</v>
      </c>
      <c r="B16" s="21" t="s">
        <v>62</v>
      </c>
      <c r="C16" s="10" t="s">
        <v>63</v>
      </c>
      <c r="D16" s="53">
        <f t="shared" si="1"/>
        <v>40760079</v>
      </c>
      <c r="E16" s="53"/>
      <c r="F16" s="53">
        <v>9162308</v>
      </c>
      <c r="G16" s="53">
        <v>31597771</v>
      </c>
    </row>
    <row r="17" spans="1:7" x14ac:dyDescent="0.2">
      <c r="A17" s="20">
        <v>7</v>
      </c>
      <c r="B17" s="12" t="s">
        <v>64</v>
      </c>
      <c r="C17" s="10" t="s">
        <v>215</v>
      </c>
      <c r="D17" s="53">
        <f t="shared" si="1"/>
        <v>21084083.689999998</v>
      </c>
      <c r="E17" s="53">
        <v>12585185.689999999</v>
      </c>
      <c r="F17" s="53">
        <v>8498898</v>
      </c>
      <c r="G17" s="53">
        <v>0</v>
      </c>
    </row>
    <row r="18" spans="1:7" x14ac:dyDescent="0.2">
      <c r="A18" s="20">
        <v>8</v>
      </c>
      <c r="B18" s="21" t="s">
        <v>65</v>
      </c>
      <c r="C18" s="10" t="s">
        <v>17</v>
      </c>
      <c r="D18" s="53">
        <f t="shared" si="1"/>
        <v>0</v>
      </c>
      <c r="E18" s="53"/>
      <c r="F18" s="53"/>
      <c r="G18" s="53">
        <v>0</v>
      </c>
    </row>
    <row r="19" spans="1:7" x14ac:dyDescent="0.2">
      <c r="A19" s="20">
        <v>9</v>
      </c>
      <c r="B19" s="21" t="s">
        <v>66</v>
      </c>
      <c r="C19" s="10" t="s">
        <v>6</v>
      </c>
      <c r="D19" s="53">
        <f t="shared" si="1"/>
        <v>0</v>
      </c>
      <c r="E19" s="53"/>
      <c r="F19" s="53"/>
      <c r="G19" s="53">
        <v>0</v>
      </c>
    </row>
    <row r="20" spans="1:7" x14ac:dyDescent="0.2">
      <c r="A20" s="20">
        <v>10</v>
      </c>
      <c r="B20" s="21" t="s">
        <v>67</v>
      </c>
      <c r="C20" s="10" t="s">
        <v>18</v>
      </c>
      <c r="D20" s="53">
        <f t="shared" si="1"/>
        <v>0</v>
      </c>
      <c r="E20" s="53"/>
      <c r="F20" s="53"/>
      <c r="G20" s="53">
        <v>0</v>
      </c>
    </row>
    <row r="21" spans="1:7" x14ac:dyDescent="0.2">
      <c r="A21" s="20">
        <v>11</v>
      </c>
      <c r="B21" s="21" t="s">
        <v>68</v>
      </c>
      <c r="C21" s="10" t="s">
        <v>7</v>
      </c>
      <c r="D21" s="53">
        <f t="shared" si="1"/>
        <v>0</v>
      </c>
      <c r="E21" s="53"/>
      <c r="F21" s="53"/>
      <c r="G21" s="53">
        <v>0</v>
      </c>
    </row>
    <row r="22" spans="1:7" x14ac:dyDescent="0.2">
      <c r="A22" s="20">
        <v>12</v>
      </c>
      <c r="B22" s="21" t="s">
        <v>69</v>
      </c>
      <c r="C22" s="10" t="s">
        <v>19</v>
      </c>
      <c r="D22" s="53">
        <f t="shared" si="1"/>
        <v>0</v>
      </c>
      <c r="E22" s="53"/>
      <c r="F22" s="53"/>
      <c r="G22" s="53">
        <v>0</v>
      </c>
    </row>
    <row r="23" spans="1:7" x14ac:dyDescent="0.2">
      <c r="A23" s="20">
        <v>13</v>
      </c>
      <c r="B23" s="21" t="s">
        <v>234</v>
      </c>
      <c r="C23" s="10" t="s">
        <v>235</v>
      </c>
      <c r="D23" s="53">
        <f t="shared" si="1"/>
        <v>0</v>
      </c>
      <c r="E23" s="53"/>
      <c r="F23" s="53"/>
      <c r="G23" s="53">
        <v>0</v>
      </c>
    </row>
    <row r="24" spans="1:7" x14ac:dyDescent="0.2">
      <c r="A24" s="20">
        <v>14</v>
      </c>
      <c r="B24" s="21" t="s">
        <v>70</v>
      </c>
      <c r="C24" s="10" t="s">
        <v>22</v>
      </c>
      <c r="D24" s="53">
        <f t="shared" si="1"/>
        <v>0</v>
      </c>
      <c r="E24" s="53"/>
      <c r="F24" s="53"/>
      <c r="G24" s="53">
        <v>0</v>
      </c>
    </row>
    <row r="25" spans="1:7" x14ac:dyDescent="0.2">
      <c r="A25" s="20">
        <v>15</v>
      </c>
      <c r="B25" s="21" t="s">
        <v>71</v>
      </c>
      <c r="C25" s="10" t="s">
        <v>10</v>
      </c>
      <c r="D25" s="53">
        <f t="shared" si="1"/>
        <v>0</v>
      </c>
      <c r="E25" s="53"/>
      <c r="F25" s="53"/>
      <c r="G25" s="53">
        <v>0</v>
      </c>
    </row>
    <row r="26" spans="1:7" x14ac:dyDescent="0.2">
      <c r="A26" s="20">
        <v>16</v>
      </c>
      <c r="B26" s="21" t="s">
        <v>72</v>
      </c>
      <c r="C26" s="10" t="s">
        <v>348</v>
      </c>
      <c r="D26" s="53">
        <f t="shared" si="1"/>
        <v>0</v>
      </c>
      <c r="E26" s="53"/>
      <c r="F26" s="53"/>
      <c r="G26" s="53">
        <v>0</v>
      </c>
    </row>
    <row r="27" spans="1:7" x14ac:dyDescent="0.2">
      <c r="A27" s="20">
        <v>17</v>
      </c>
      <c r="B27" s="21" t="s">
        <v>73</v>
      </c>
      <c r="C27" s="10" t="s">
        <v>9</v>
      </c>
      <c r="D27" s="53">
        <f t="shared" si="1"/>
        <v>45325055.719999999</v>
      </c>
      <c r="E27" s="53">
        <v>9365574.1199999992</v>
      </c>
      <c r="F27" s="53">
        <v>13928545</v>
      </c>
      <c r="G27" s="53">
        <v>22030936.600000001</v>
      </c>
    </row>
    <row r="28" spans="1:7" x14ac:dyDescent="0.2">
      <c r="A28" s="20">
        <v>18</v>
      </c>
      <c r="B28" s="12" t="s">
        <v>74</v>
      </c>
      <c r="C28" s="10" t="s">
        <v>11</v>
      </c>
      <c r="D28" s="53">
        <f t="shared" si="1"/>
        <v>0</v>
      </c>
      <c r="E28" s="53"/>
      <c r="F28" s="53"/>
      <c r="G28" s="53">
        <v>0</v>
      </c>
    </row>
    <row r="29" spans="1:7" x14ac:dyDescent="0.2">
      <c r="A29" s="20">
        <v>19</v>
      </c>
      <c r="B29" s="12" t="s">
        <v>75</v>
      </c>
      <c r="C29" s="10" t="s">
        <v>216</v>
      </c>
      <c r="D29" s="53">
        <f t="shared" si="1"/>
        <v>0</v>
      </c>
      <c r="E29" s="53"/>
      <c r="F29" s="53"/>
      <c r="G29" s="53">
        <v>0</v>
      </c>
    </row>
    <row r="30" spans="1:7" x14ac:dyDescent="0.2">
      <c r="A30" s="20">
        <v>20</v>
      </c>
      <c r="B30" s="12" t="s">
        <v>76</v>
      </c>
      <c r="C30" s="10" t="s">
        <v>349</v>
      </c>
      <c r="D30" s="53">
        <f t="shared" si="1"/>
        <v>21191037.350000001</v>
      </c>
      <c r="E30" s="53">
        <v>2862812.3499999996</v>
      </c>
      <c r="F30" s="53"/>
      <c r="G30" s="53">
        <v>18328225</v>
      </c>
    </row>
    <row r="31" spans="1:7" x14ac:dyDescent="0.2">
      <c r="A31" s="20">
        <v>21</v>
      </c>
      <c r="B31" s="12" t="s">
        <v>77</v>
      </c>
      <c r="C31" s="10" t="s">
        <v>38</v>
      </c>
      <c r="D31" s="53">
        <f t="shared" si="1"/>
        <v>9803952.2300000004</v>
      </c>
      <c r="E31" s="53"/>
      <c r="F31" s="53"/>
      <c r="G31" s="53">
        <v>9803952.2300000004</v>
      </c>
    </row>
    <row r="32" spans="1:7" x14ac:dyDescent="0.2">
      <c r="A32" s="20">
        <v>22</v>
      </c>
      <c r="B32" s="21" t="s">
        <v>78</v>
      </c>
      <c r="C32" s="10" t="s">
        <v>79</v>
      </c>
      <c r="D32" s="53">
        <f t="shared" si="1"/>
        <v>979405.48</v>
      </c>
      <c r="E32" s="53">
        <v>979405.48</v>
      </c>
      <c r="F32" s="53"/>
      <c r="G32" s="53">
        <v>0</v>
      </c>
    </row>
    <row r="33" spans="1:7" ht="12" customHeight="1" x14ac:dyDescent="0.2">
      <c r="A33" s="20">
        <v>23</v>
      </c>
      <c r="B33" s="21" t="s">
        <v>80</v>
      </c>
      <c r="C33" s="10" t="s">
        <v>81</v>
      </c>
      <c r="D33" s="53">
        <f t="shared" si="1"/>
        <v>0</v>
      </c>
      <c r="E33" s="53"/>
      <c r="F33" s="53"/>
      <c r="G33" s="53">
        <v>0</v>
      </c>
    </row>
    <row r="34" spans="1:7" ht="24" x14ac:dyDescent="0.2">
      <c r="A34" s="20">
        <v>24</v>
      </c>
      <c r="B34" s="21" t="s">
        <v>82</v>
      </c>
      <c r="C34" s="10" t="s">
        <v>83</v>
      </c>
      <c r="D34" s="53">
        <f t="shared" si="1"/>
        <v>21198264</v>
      </c>
      <c r="E34" s="53"/>
      <c r="F34" s="53">
        <v>21198264</v>
      </c>
      <c r="G34" s="53">
        <v>0</v>
      </c>
    </row>
    <row r="35" spans="1:7" x14ac:dyDescent="0.2">
      <c r="A35" s="20">
        <v>25</v>
      </c>
      <c r="B35" s="12" t="s">
        <v>84</v>
      </c>
      <c r="C35" s="10" t="s">
        <v>85</v>
      </c>
      <c r="D35" s="53">
        <f t="shared" si="1"/>
        <v>45278322.240000002</v>
      </c>
      <c r="E35" s="53"/>
      <c r="F35" s="53"/>
      <c r="G35" s="53">
        <v>45278322.240000002</v>
      </c>
    </row>
    <row r="36" spans="1:7" ht="15.75" customHeight="1" x14ac:dyDescent="0.2">
      <c r="A36" s="20">
        <v>26</v>
      </c>
      <c r="B36" s="21" t="s">
        <v>86</v>
      </c>
      <c r="C36" s="10" t="s">
        <v>87</v>
      </c>
      <c r="D36" s="53">
        <f t="shared" si="1"/>
        <v>47334557.170000002</v>
      </c>
      <c r="E36" s="53"/>
      <c r="F36" s="53"/>
      <c r="G36" s="53">
        <v>47334557.170000002</v>
      </c>
    </row>
    <row r="37" spans="1:7" x14ac:dyDescent="0.2">
      <c r="A37" s="20">
        <v>27</v>
      </c>
      <c r="B37" s="13" t="s">
        <v>88</v>
      </c>
      <c r="C37" s="10" t="s">
        <v>89</v>
      </c>
      <c r="D37" s="53">
        <f t="shared" si="1"/>
        <v>0</v>
      </c>
      <c r="E37" s="53"/>
      <c r="F37" s="53"/>
      <c r="G37" s="53">
        <v>0</v>
      </c>
    </row>
    <row r="38" spans="1:7" x14ac:dyDescent="0.2">
      <c r="A38" s="20">
        <v>28</v>
      </c>
      <c r="B38" s="13" t="s">
        <v>90</v>
      </c>
      <c r="C38" s="10" t="s">
        <v>39</v>
      </c>
      <c r="D38" s="53">
        <f t="shared" si="1"/>
        <v>20104317.449999999</v>
      </c>
      <c r="E38" s="53"/>
      <c r="F38" s="53"/>
      <c r="G38" s="53">
        <v>20104317.449999999</v>
      </c>
    </row>
    <row r="39" spans="1:7" x14ac:dyDescent="0.2">
      <c r="A39" s="20">
        <v>29</v>
      </c>
      <c r="B39" s="12" t="s">
        <v>91</v>
      </c>
      <c r="C39" s="10" t="s">
        <v>37</v>
      </c>
      <c r="D39" s="53">
        <f t="shared" si="1"/>
        <v>7094739.6600000001</v>
      </c>
      <c r="E39" s="53">
        <v>7094739.6600000001</v>
      </c>
      <c r="F39" s="53"/>
      <c r="G39" s="53">
        <v>0</v>
      </c>
    </row>
    <row r="40" spans="1:7" x14ac:dyDescent="0.2">
      <c r="A40" s="20">
        <v>30</v>
      </c>
      <c r="B40" s="13" t="s">
        <v>92</v>
      </c>
      <c r="C40" s="10" t="s">
        <v>16</v>
      </c>
      <c r="D40" s="53">
        <f t="shared" si="1"/>
        <v>0</v>
      </c>
      <c r="E40" s="53"/>
      <c r="F40" s="53"/>
      <c r="G40" s="53">
        <v>0</v>
      </c>
    </row>
    <row r="41" spans="1:7" x14ac:dyDescent="0.2">
      <c r="A41" s="20">
        <v>31</v>
      </c>
      <c r="B41" s="21" t="s">
        <v>93</v>
      </c>
      <c r="C41" s="10" t="s">
        <v>21</v>
      </c>
      <c r="D41" s="53">
        <f t="shared" si="1"/>
        <v>20634231.819999997</v>
      </c>
      <c r="E41" s="53">
        <v>7036829.8199999975</v>
      </c>
      <c r="F41" s="53">
        <v>13597402</v>
      </c>
      <c r="G41" s="53">
        <v>0</v>
      </c>
    </row>
    <row r="42" spans="1:7" x14ac:dyDescent="0.2">
      <c r="A42" s="20">
        <v>32</v>
      </c>
      <c r="B42" s="13" t="s">
        <v>94</v>
      </c>
      <c r="C42" s="10" t="s">
        <v>24</v>
      </c>
      <c r="D42" s="53">
        <f t="shared" si="1"/>
        <v>0</v>
      </c>
      <c r="E42" s="53"/>
      <c r="F42" s="53"/>
      <c r="G42" s="53">
        <v>0</v>
      </c>
    </row>
    <row r="43" spans="1:7" x14ac:dyDescent="0.2">
      <c r="A43" s="20">
        <v>33</v>
      </c>
      <c r="B43" s="12" t="s">
        <v>95</v>
      </c>
      <c r="C43" s="10" t="s">
        <v>217</v>
      </c>
      <c r="D43" s="53">
        <f t="shared" si="1"/>
        <v>4451300.97</v>
      </c>
      <c r="E43" s="53">
        <v>4451300.97</v>
      </c>
      <c r="F43" s="53"/>
      <c r="G43" s="53">
        <v>0</v>
      </c>
    </row>
    <row r="44" spans="1:7" x14ac:dyDescent="0.2">
      <c r="A44" s="20">
        <v>34</v>
      </c>
      <c r="B44" s="14" t="s">
        <v>96</v>
      </c>
      <c r="C44" s="15" t="s">
        <v>218</v>
      </c>
      <c r="D44" s="53">
        <f t="shared" si="1"/>
        <v>0</v>
      </c>
      <c r="E44" s="53"/>
      <c r="F44" s="53"/>
      <c r="G44" s="53">
        <v>0</v>
      </c>
    </row>
    <row r="45" spans="1:7" x14ac:dyDescent="0.2">
      <c r="A45" s="20">
        <v>35</v>
      </c>
      <c r="B45" s="12" t="s">
        <v>97</v>
      </c>
      <c r="C45" s="10" t="s">
        <v>219</v>
      </c>
      <c r="D45" s="53">
        <f t="shared" si="1"/>
        <v>0</v>
      </c>
      <c r="E45" s="53"/>
      <c r="F45" s="53"/>
      <c r="G45" s="53">
        <v>0</v>
      </c>
    </row>
    <row r="46" spans="1:7" x14ac:dyDescent="0.2">
      <c r="A46" s="20">
        <v>36</v>
      </c>
      <c r="B46" s="12" t="s">
        <v>98</v>
      </c>
      <c r="C46" s="10" t="s">
        <v>23</v>
      </c>
      <c r="D46" s="53">
        <f t="shared" si="1"/>
        <v>1450897.23</v>
      </c>
      <c r="E46" s="53">
        <v>1450897.23</v>
      </c>
      <c r="F46" s="53"/>
      <c r="G46" s="53">
        <v>0</v>
      </c>
    </row>
    <row r="47" spans="1:7" x14ac:dyDescent="0.2">
      <c r="A47" s="20">
        <v>37</v>
      </c>
      <c r="B47" s="21" t="s">
        <v>99</v>
      </c>
      <c r="C47" s="10" t="s">
        <v>20</v>
      </c>
      <c r="D47" s="53">
        <f t="shared" si="1"/>
        <v>0</v>
      </c>
      <c r="E47" s="53"/>
      <c r="F47" s="53"/>
      <c r="G47" s="53">
        <v>0</v>
      </c>
    </row>
    <row r="48" spans="1:7" x14ac:dyDescent="0.2">
      <c r="A48" s="20">
        <v>38</v>
      </c>
      <c r="B48" s="13" t="s">
        <v>100</v>
      </c>
      <c r="C48" s="10" t="s">
        <v>101</v>
      </c>
      <c r="D48" s="53">
        <f t="shared" si="1"/>
        <v>0</v>
      </c>
      <c r="E48" s="53"/>
      <c r="F48" s="53"/>
      <c r="G48" s="53">
        <v>0</v>
      </c>
    </row>
    <row r="49" spans="1:7" x14ac:dyDescent="0.2">
      <c r="A49" s="20">
        <v>39</v>
      </c>
      <c r="B49" s="21" t="s">
        <v>102</v>
      </c>
      <c r="C49" s="10" t="s">
        <v>103</v>
      </c>
      <c r="D49" s="53">
        <f t="shared" si="1"/>
        <v>35413488.030000001</v>
      </c>
      <c r="E49" s="53"/>
      <c r="F49" s="53">
        <v>10289991</v>
      </c>
      <c r="G49" s="53">
        <v>25123497.030000001</v>
      </c>
    </row>
    <row r="50" spans="1:7" x14ac:dyDescent="0.2">
      <c r="A50" s="20">
        <v>40</v>
      </c>
      <c r="B50" s="12" t="s">
        <v>104</v>
      </c>
      <c r="C50" s="10" t="s">
        <v>224</v>
      </c>
      <c r="D50" s="53">
        <f t="shared" si="1"/>
        <v>1678527.6600000001</v>
      </c>
      <c r="E50" s="53">
        <v>1678527.6600000001</v>
      </c>
      <c r="F50" s="53"/>
      <c r="G50" s="53">
        <v>0</v>
      </c>
    </row>
    <row r="51" spans="1:7" ht="10.5" customHeight="1" x14ac:dyDescent="0.2">
      <c r="A51" s="20">
        <v>41</v>
      </c>
      <c r="B51" s="12" t="s">
        <v>105</v>
      </c>
      <c r="C51" s="10" t="s">
        <v>2</v>
      </c>
      <c r="D51" s="53">
        <f t="shared" si="1"/>
        <v>0</v>
      </c>
      <c r="E51" s="53"/>
      <c r="F51" s="53"/>
      <c r="G51" s="53">
        <v>0</v>
      </c>
    </row>
    <row r="52" spans="1:7" x14ac:dyDescent="0.2">
      <c r="A52" s="20">
        <v>42</v>
      </c>
      <c r="B52" s="21" t="s">
        <v>106</v>
      </c>
      <c r="C52" s="10" t="s">
        <v>3</v>
      </c>
      <c r="D52" s="53">
        <f t="shared" si="1"/>
        <v>0</v>
      </c>
      <c r="E52" s="53"/>
      <c r="F52" s="53"/>
      <c r="G52" s="53">
        <v>0</v>
      </c>
    </row>
    <row r="53" spans="1:7" x14ac:dyDescent="0.2">
      <c r="A53" s="20">
        <v>43</v>
      </c>
      <c r="B53" s="13" t="s">
        <v>152</v>
      </c>
      <c r="C53" s="10" t="s">
        <v>32</v>
      </c>
      <c r="D53" s="53">
        <f t="shared" si="1"/>
        <v>1176506.9099999999</v>
      </c>
      <c r="E53" s="53">
        <v>1176506.9099999999</v>
      </c>
      <c r="F53" s="53"/>
      <c r="G53" s="53">
        <v>0</v>
      </c>
    </row>
    <row r="54" spans="1:7" x14ac:dyDescent="0.2">
      <c r="A54" s="20">
        <v>44</v>
      </c>
      <c r="B54" s="21" t="s">
        <v>107</v>
      </c>
      <c r="C54" s="10" t="s">
        <v>220</v>
      </c>
      <c r="D54" s="53">
        <f t="shared" si="1"/>
        <v>3199839.34</v>
      </c>
      <c r="E54" s="53">
        <v>3199839.34</v>
      </c>
      <c r="F54" s="53"/>
      <c r="G54" s="53">
        <v>0</v>
      </c>
    </row>
    <row r="55" spans="1:7" ht="10.5" customHeight="1" x14ac:dyDescent="0.2">
      <c r="A55" s="20">
        <v>45</v>
      </c>
      <c r="B55" s="13" t="s">
        <v>108</v>
      </c>
      <c r="C55" s="10" t="s">
        <v>0</v>
      </c>
      <c r="D55" s="53">
        <f t="shared" si="1"/>
        <v>0</v>
      </c>
      <c r="E55" s="53"/>
      <c r="F55" s="53"/>
      <c r="G55" s="53">
        <v>0</v>
      </c>
    </row>
    <row r="56" spans="1:7" x14ac:dyDescent="0.2">
      <c r="A56" s="20">
        <v>46</v>
      </c>
      <c r="B56" s="21" t="s">
        <v>109</v>
      </c>
      <c r="C56" s="10" t="s">
        <v>4</v>
      </c>
      <c r="D56" s="53">
        <f t="shared" si="1"/>
        <v>0</v>
      </c>
      <c r="E56" s="53"/>
      <c r="F56" s="53"/>
      <c r="G56" s="53">
        <v>0</v>
      </c>
    </row>
    <row r="57" spans="1:7" x14ac:dyDescent="0.2">
      <c r="A57" s="20">
        <v>47</v>
      </c>
      <c r="B57" s="13" t="s">
        <v>110</v>
      </c>
      <c r="C57" s="10" t="s">
        <v>1</v>
      </c>
      <c r="D57" s="53">
        <f t="shared" si="1"/>
        <v>0</v>
      </c>
      <c r="E57" s="53"/>
      <c r="F57" s="53"/>
      <c r="G57" s="53">
        <v>0</v>
      </c>
    </row>
    <row r="58" spans="1:7" x14ac:dyDescent="0.2">
      <c r="A58" s="20">
        <v>48</v>
      </c>
      <c r="B58" s="21" t="s">
        <v>111</v>
      </c>
      <c r="C58" s="10" t="s">
        <v>221</v>
      </c>
      <c r="D58" s="53">
        <f t="shared" si="1"/>
        <v>0</v>
      </c>
      <c r="E58" s="53"/>
      <c r="F58" s="53"/>
      <c r="G58" s="53">
        <v>0</v>
      </c>
    </row>
    <row r="59" spans="1:7" x14ac:dyDescent="0.2">
      <c r="A59" s="20">
        <v>49</v>
      </c>
      <c r="B59" s="21" t="s">
        <v>112</v>
      </c>
      <c r="C59" s="10" t="s">
        <v>25</v>
      </c>
      <c r="D59" s="53">
        <f t="shared" si="1"/>
        <v>0</v>
      </c>
      <c r="E59" s="53"/>
      <c r="F59" s="53"/>
      <c r="G59" s="53">
        <v>0</v>
      </c>
    </row>
    <row r="60" spans="1:7" x14ac:dyDescent="0.2">
      <c r="A60" s="20">
        <v>50</v>
      </c>
      <c r="B60" s="21" t="s">
        <v>160</v>
      </c>
      <c r="C60" s="10" t="s">
        <v>53</v>
      </c>
      <c r="D60" s="53">
        <f t="shared" si="1"/>
        <v>0</v>
      </c>
      <c r="E60" s="53"/>
      <c r="F60" s="53"/>
      <c r="G60" s="53">
        <v>0</v>
      </c>
    </row>
    <row r="61" spans="1:7" x14ac:dyDescent="0.2">
      <c r="A61" s="20">
        <v>51</v>
      </c>
      <c r="B61" s="21" t="s">
        <v>113</v>
      </c>
      <c r="C61" s="10" t="s">
        <v>222</v>
      </c>
      <c r="D61" s="53">
        <f t="shared" si="1"/>
        <v>0</v>
      </c>
      <c r="E61" s="53"/>
      <c r="F61" s="53"/>
      <c r="G61" s="53">
        <v>0</v>
      </c>
    </row>
    <row r="62" spans="1:7" x14ac:dyDescent="0.2">
      <c r="A62" s="20">
        <v>52</v>
      </c>
      <c r="B62" s="13" t="s">
        <v>162</v>
      </c>
      <c r="C62" s="10" t="s">
        <v>223</v>
      </c>
      <c r="D62" s="53">
        <f t="shared" si="1"/>
        <v>4312136.7999999989</v>
      </c>
      <c r="E62" s="53">
        <v>4312136.7999999989</v>
      </c>
      <c r="F62" s="53"/>
      <c r="G62" s="53">
        <v>0</v>
      </c>
    </row>
    <row r="63" spans="1:7" x14ac:dyDescent="0.2">
      <c r="A63" s="20">
        <v>53</v>
      </c>
      <c r="B63" s="21" t="s">
        <v>226</v>
      </c>
      <c r="C63" s="10" t="s">
        <v>225</v>
      </c>
      <c r="D63" s="53">
        <f t="shared" si="1"/>
        <v>0</v>
      </c>
      <c r="E63" s="53"/>
      <c r="F63" s="53"/>
      <c r="G63" s="53">
        <v>0</v>
      </c>
    </row>
    <row r="64" spans="1:7" x14ac:dyDescent="0.2">
      <c r="A64" s="20">
        <v>54</v>
      </c>
      <c r="B64" s="21" t="s">
        <v>236</v>
      </c>
      <c r="C64" s="10" t="s">
        <v>237</v>
      </c>
      <c r="D64" s="53">
        <f t="shared" si="1"/>
        <v>10658070</v>
      </c>
      <c r="E64" s="53"/>
      <c r="F64" s="53">
        <v>10658070</v>
      </c>
      <c r="G64" s="53">
        <v>0</v>
      </c>
    </row>
    <row r="65" spans="1:7" ht="23.25" customHeight="1" x14ac:dyDescent="0.2">
      <c r="A65" s="20">
        <v>55</v>
      </c>
      <c r="B65" s="21" t="s">
        <v>114</v>
      </c>
      <c r="C65" s="10" t="s">
        <v>52</v>
      </c>
      <c r="D65" s="53">
        <f t="shared" si="1"/>
        <v>8466263.4000000004</v>
      </c>
      <c r="E65" s="53">
        <v>8466263.4000000004</v>
      </c>
      <c r="F65" s="53"/>
      <c r="G65" s="53">
        <v>0</v>
      </c>
    </row>
    <row r="66" spans="1:7" ht="21.75" customHeight="1" x14ac:dyDescent="0.2">
      <c r="A66" s="20">
        <v>56</v>
      </c>
      <c r="B66" s="13" t="s">
        <v>115</v>
      </c>
      <c r="C66" s="10" t="s">
        <v>238</v>
      </c>
      <c r="D66" s="53">
        <f t="shared" si="1"/>
        <v>8759063.3999999985</v>
      </c>
      <c r="E66" s="53">
        <v>8759063.3999999985</v>
      </c>
      <c r="F66" s="53"/>
      <c r="G66" s="53">
        <v>0</v>
      </c>
    </row>
    <row r="67" spans="1:7" ht="24" x14ac:dyDescent="0.2">
      <c r="A67" s="20">
        <v>57</v>
      </c>
      <c r="B67" s="12" t="s">
        <v>116</v>
      </c>
      <c r="C67" s="10" t="s">
        <v>117</v>
      </c>
      <c r="D67" s="53">
        <f t="shared" si="1"/>
        <v>0</v>
      </c>
      <c r="E67" s="53"/>
      <c r="F67" s="53"/>
      <c r="G67" s="53">
        <v>0</v>
      </c>
    </row>
    <row r="68" spans="1:7" x14ac:dyDescent="0.2">
      <c r="A68" s="20">
        <v>58</v>
      </c>
      <c r="B68" s="13" t="s">
        <v>118</v>
      </c>
      <c r="C68" s="10" t="s">
        <v>239</v>
      </c>
      <c r="D68" s="53">
        <f t="shared" si="1"/>
        <v>9669270.1999999993</v>
      </c>
      <c r="E68" s="53">
        <v>9669270.1999999993</v>
      </c>
      <c r="F68" s="53"/>
      <c r="G68" s="53">
        <v>0</v>
      </c>
    </row>
    <row r="69" spans="1:7" x14ac:dyDescent="0.2">
      <c r="A69" s="20">
        <v>59</v>
      </c>
      <c r="B69" s="21" t="s">
        <v>119</v>
      </c>
      <c r="C69" s="10" t="s">
        <v>331</v>
      </c>
      <c r="D69" s="53">
        <f t="shared" si="1"/>
        <v>14208845.84</v>
      </c>
      <c r="E69" s="53">
        <v>14208845.84</v>
      </c>
      <c r="F69" s="53"/>
      <c r="G69" s="53">
        <v>0</v>
      </c>
    </row>
    <row r="70" spans="1:7" ht="24" x14ac:dyDescent="0.2">
      <c r="A70" s="20">
        <v>60</v>
      </c>
      <c r="B70" s="12" t="s">
        <v>120</v>
      </c>
      <c r="C70" s="10" t="s">
        <v>240</v>
      </c>
      <c r="D70" s="53">
        <f t="shared" ref="D70:D133" si="2">E70+F70+G70</f>
        <v>0</v>
      </c>
      <c r="E70" s="53"/>
      <c r="F70" s="53"/>
      <c r="G70" s="53">
        <v>0</v>
      </c>
    </row>
    <row r="71" spans="1:7" ht="24" x14ac:dyDescent="0.2">
      <c r="A71" s="20">
        <v>61</v>
      </c>
      <c r="B71" s="12" t="s">
        <v>121</v>
      </c>
      <c r="C71" s="10" t="s">
        <v>241</v>
      </c>
      <c r="D71" s="53">
        <f t="shared" si="2"/>
        <v>0</v>
      </c>
      <c r="E71" s="53"/>
      <c r="F71" s="53"/>
      <c r="G71" s="53">
        <v>0</v>
      </c>
    </row>
    <row r="72" spans="1:7" x14ac:dyDescent="0.2">
      <c r="A72" s="20">
        <v>62</v>
      </c>
      <c r="B72" s="13" t="s">
        <v>122</v>
      </c>
      <c r="C72" s="10" t="s">
        <v>242</v>
      </c>
      <c r="D72" s="53">
        <f t="shared" si="2"/>
        <v>1500681.26</v>
      </c>
      <c r="E72" s="53">
        <v>1500681.26</v>
      </c>
      <c r="F72" s="53"/>
      <c r="G72" s="53">
        <v>0</v>
      </c>
    </row>
    <row r="73" spans="1:7" x14ac:dyDescent="0.2">
      <c r="A73" s="20">
        <v>63</v>
      </c>
      <c r="B73" s="13" t="s">
        <v>123</v>
      </c>
      <c r="C73" s="10" t="s">
        <v>51</v>
      </c>
      <c r="D73" s="53">
        <f t="shared" si="2"/>
        <v>12391460.800000001</v>
      </c>
      <c r="E73" s="53">
        <v>4055082.8</v>
      </c>
      <c r="F73" s="53">
        <v>8336378</v>
      </c>
      <c r="G73" s="53">
        <v>0</v>
      </c>
    </row>
    <row r="74" spans="1:7" x14ac:dyDescent="0.2">
      <c r="A74" s="20">
        <v>64</v>
      </c>
      <c r="B74" s="13" t="s">
        <v>124</v>
      </c>
      <c r="C74" s="10" t="s">
        <v>243</v>
      </c>
      <c r="D74" s="53">
        <f t="shared" si="2"/>
        <v>7071924.040000001</v>
      </c>
      <c r="E74" s="53">
        <v>7071924.040000001</v>
      </c>
      <c r="F74" s="53"/>
      <c r="G74" s="53">
        <v>0</v>
      </c>
    </row>
    <row r="75" spans="1:7" ht="24" x14ac:dyDescent="0.2">
      <c r="A75" s="20">
        <v>65</v>
      </c>
      <c r="B75" s="13" t="s">
        <v>125</v>
      </c>
      <c r="C75" s="10" t="s">
        <v>244</v>
      </c>
      <c r="D75" s="53">
        <f t="shared" si="2"/>
        <v>0</v>
      </c>
      <c r="E75" s="53"/>
      <c r="F75" s="53"/>
      <c r="G75" s="53">
        <v>0</v>
      </c>
    </row>
    <row r="76" spans="1:7" ht="24" x14ac:dyDescent="0.2">
      <c r="A76" s="20">
        <v>66</v>
      </c>
      <c r="B76" s="12" t="s">
        <v>126</v>
      </c>
      <c r="C76" s="10" t="s">
        <v>245</v>
      </c>
      <c r="D76" s="53">
        <f t="shared" si="2"/>
        <v>0</v>
      </c>
      <c r="E76" s="53"/>
      <c r="F76" s="53"/>
      <c r="G76" s="53">
        <v>0</v>
      </c>
    </row>
    <row r="77" spans="1:7" ht="24" x14ac:dyDescent="0.2">
      <c r="A77" s="20">
        <v>67</v>
      </c>
      <c r="B77" s="13" t="s">
        <v>127</v>
      </c>
      <c r="C77" s="10" t="s">
        <v>246</v>
      </c>
      <c r="D77" s="53">
        <f t="shared" si="2"/>
        <v>0</v>
      </c>
      <c r="E77" s="53"/>
      <c r="F77" s="53"/>
      <c r="G77" s="53">
        <v>0</v>
      </c>
    </row>
    <row r="78" spans="1:7" ht="24" x14ac:dyDescent="0.2">
      <c r="A78" s="20">
        <v>68</v>
      </c>
      <c r="B78" s="13" t="s">
        <v>128</v>
      </c>
      <c r="C78" s="10" t="s">
        <v>247</v>
      </c>
      <c r="D78" s="53">
        <f t="shared" si="2"/>
        <v>0</v>
      </c>
      <c r="E78" s="53"/>
      <c r="F78" s="53"/>
      <c r="G78" s="53">
        <v>0</v>
      </c>
    </row>
    <row r="79" spans="1:7" ht="24" x14ac:dyDescent="0.2">
      <c r="A79" s="20">
        <v>69</v>
      </c>
      <c r="B79" s="12" t="s">
        <v>129</v>
      </c>
      <c r="C79" s="10" t="s">
        <v>248</v>
      </c>
      <c r="D79" s="53">
        <f t="shared" si="2"/>
        <v>0</v>
      </c>
      <c r="E79" s="53"/>
      <c r="F79" s="53"/>
      <c r="G79" s="53">
        <v>0</v>
      </c>
    </row>
    <row r="80" spans="1:7" ht="24" x14ac:dyDescent="0.2">
      <c r="A80" s="20">
        <v>70</v>
      </c>
      <c r="B80" s="12" t="s">
        <v>130</v>
      </c>
      <c r="C80" s="10" t="s">
        <v>249</v>
      </c>
      <c r="D80" s="53">
        <f t="shared" si="2"/>
        <v>0</v>
      </c>
      <c r="E80" s="53"/>
      <c r="F80" s="53"/>
      <c r="G80" s="53">
        <v>0</v>
      </c>
    </row>
    <row r="81" spans="1:7" ht="24" x14ac:dyDescent="0.2">
      <c r="A81" s="20">
        <v>71</v>
      </c>
      <c r="B81" s="12" t="s">
        <v>131</v>
      </c>
      <c r="C81" s="10" t="s">
        <v>250</v>
      </c>
      <c r="D81" s="53">
        <f t="shared" si="2"/>
        <v>0</v>
      </c>
      <c r="E81" s="53"/>
      <c r="F81" s="53"/>
      <c r="G81" s="53">
        <v>0</v>
      </c>
    </row>
    <row r="82" spans="1:7" x14ac:dyDescent="0.2">
      <c r="A82" s="20">
        <v>72</v>
      </c>
      <c r="B82" s="21" t="s">
        <v>132</v>
      </c>
      <c r="C82" s="10" t="s">
        <v>133</v>
      </c>
      <c r="D82" s="53">
        <f t="shared" si="2"/>
        <v>9477756.5700000003</v>
      </c>
      <c r="E82" s="53"/>
      <c r="F82" s="53"/>
      <c r="G82" s="53">
        <v>9477756.5700000003</v>
      </c>
    </row>
    <row r="83" spans="1:7" ht="13.5" customHeight="1" x14ac:dyDescent="0.2">
      <c r="A83" s="20">
        <v>73</v>
      </c>
      <c r="B83" s="12" t="s">
        <v>134</v>
      </c>
      <c r="C83" s="10" t="s">
        <v>251</v>
      </c>
      <c r="D83" s="53">
        <f t="shared" si="2"/>
        <v>78629557.709999993</v>
      </c>
      <c r="E83" s="53">
        <v>4391925.59</v>
      </c>
      <c r="F83" s="53">
        <v>12648297</v>
      </c>
      <c r="G83" s="53">
        <v>61589335.119999997</v>
      </c>
    </row>
    <row r="84" spans="1:7" ht="14.25" customHeight="1" x14ac:dyDescent="0.2">
      <c r="A84" s="20">
        <v>74</v>
      </c>
      <c r="B84" s="21" t="s">
        <v>135</v>
      </c>
      <c r="C84" s="10" t="s">
        <v>35</v>
      </c>
      <c r="D84" s="53">
        <f t="shared" si="2"/>
        <v>69739316.079999998</v>
      </c>
      <c r="E84" s="53">
        <v>7389135.1700000009</v>
      </c>
      <c r="F84" s="53">
        <v>7286582</v>
      </c>
      <c r="G84" s="53">
        <v>55063598.909999996</v>
      </c>
    </row>
    <row r="85" spans="1:7" x14ac:dyDescent="0.2">
      <c r="A85" s="20">
        <v>75</v>
      </c>
      <c r="B85" s="12" t="s">
        <v>136</v>
      </c>
      <c r="C85" s="10" t="s">
        <v>436</v>
      </c>
      <c r="D85" s="53">
        <f t="shared" si="2"/>
        <v>4574337.58</v>
      </c>
      <c r="E85" s="53">
        <v>4574337.58</v>
      </c>
      <c r="F85" s="53"/>
      <c r="G85" s="53">
        <v>0</v>
      </c>
    </row>
    <row r="86" spans="1:7" x14ac:dyDescent="0.2">
      <c r="A86" s="20">
        <v>76</v>
      </c>
      <c r="B86" s="12" t="s">
        <v>137</v>
      </c>
      <c r="C86" s="10" t="s">
        <v>36</v>
      </c>
      <c r="D86" s="53">
        <f t="shared" si="2"/>
        <v>66869094.450000003</v>
      </c>
      <c r="E86" s="53">
        <v>5839074.1200000001</v>
      </c>
      <c r="F86" s="53">
        <v>14961639</v>
      </c>
      <c r="G86" s="53">
        <v>46068381.329999998</v>
      </c>
    </row>
    <row r="87" spans="1:7" x14ac:dyDescent="0.2">
      <c r="A87" s="20">
        <v>77</v>
      </c>
      <c r="B87" s="12" t="s">
        <v>138</v>
      </c>
      <c r="C87" s="10" t="s">
        <v>50</v>
      </c>
      <c r="D87" s="53">
        <f t="shared" si="2"/>
        <v>231249681.50999999</v>
      </c>
      <c r="E87" s="53">
        <v>9629787.6600000001</v>
      </c>
      <c r="F87" s="53">
        <v>10599132</v>
      </c>
      <c r="G87" s="53">
        <v>211020761.84999999</v>
      </c>
    </row>
    <row r="88" spans="1:7" x14ac:dyDescent="0.2">
      <c r="A88" s="20">
        <v>78</v>
      </c>
      <c r="B88" s="12" t="s">
        <v>139</v>
      </c>
      <c r="C88" s="10" t="s">
        <v>232</v>
      </c>
      <c r="D88" s="53">
        <f t="shared" si="2"/>
        <v>126578925.90000001</v>
      </c>
      <c r="E88" s="53">
        <v>2870745.09</v>
      </c>
      <c r="F88" s="53"/>
      <c r="G88" s="53">
        <v>123708180.81</v>
      </c>
    </row>
    <row r="89" spans="1:7" x14ac:dyDescent="0.2">
      <c r="A89" s="20">
        <v>79</v>
      </c>
      <c r="B89" s="12" t="s">
        <v>140</v>
      </c>
      <c r="C89" s="10" t="s">
        <v>313</v>
      </c>
      <c r="D89" s="53">
        <f t="shared" si="2"/>
        <v>0</v>
      </c>
      <c r="E89" s="53"/>
      <c r="F89" s="53"/>
      <c r="G89" s="53">
        <v>0</v>
      </c>
    </row>
    <row r="90" spans="1:7" x14ac:dyDescent="0.2">
      <c r="A90" s="20">
        <v>80</v>
      </c>
      <c r="B90" s="13" t="s">
        <v>141</v>
      </c>
      <c r="C90" s="10" t="s">
        <v>262</v>
      </c>
      <c r="D90" s="53">
        <f t="shared" si="2"/>
        <v>0</v>
      </c>
      <c r="E90" s="53"/>
      <c r="F90" s="53"/>
      <c r="G90" s="53">
        <v>0</v>
      </c>
    </row>
    <row r="91" spans="1:7" ht="24" x14ac:dyDescent="0.2">
      <c r="A91" s="218">
        <v>81</v>
      </c>
      <c r="B91" s="221" t="s">
        <v>142</v>
      </c>
      <c r="C91" s="16" t="s">
        <v>252</v>
      </c>
      <c r="D91" s="53">
        <f t="shared" si="2"/>
        <v>0</v>
      </c>
      <c r="E91" s="53"/>
      <c r="F91" s="53"/>
      <c r="G91" s="53">
        <v>0</v>
      </c>
    </row>
    <row r="92" spans="1:7" ht="36" x14ac:dyDescent="0.2">
      <c r="A92" s="219"/>
      <c r="B92" s="222"/>
      <c r="C92" s="10" t="s">
        <v>311</v>
      </c>
      <c r="D92" s="53">
        <f t="shared" si="2"/>
        <v>0</v>
      </c>
      <c r="E92" s="53"/>
      <c r="F92" s="53"/>
      <c r="G92" s="53">
        <v>0</v>
      </c>
    </row>
    <row r="93" spans="1:7" ht="24" x14ac:dyDescent="0.2">
      <c r="A93" s="219"/>
      <c r="B93" s="222"/>
      <c r="C93" s="10" t="s">
        <v>253</v>
      </c>
      <c r="D93" s="53">
        <f t="shared" si="2"/>
        <v>0</v>
      </c>
      <c r="E93" s="53"/>
      <c r="F93" s="53"/>
      <c r="G93" s="53">
        <v>0</v>
      </c>
    </row>
    <row r="94" spans="1:7" ht="36" x14ac:dyDescent="0.2">
      <c r="A94" s="220"/>
      <c r="B94" s="223"/>
      <c r="C94" s="22" t="s">
        <v>312</v>
      </c>
      <c r="D94" s="53">
        <f t="shared" si="2"/>
        <v>0</v>
      </c>
      <c r="E94" s="53"/>
      <c r="F94" s="53"/>
      <c r="G94" s="53">
        <v>0</v>
      </c>
    </row>
    <row r="95" spans="1:7" ht="24" x14ac:dyDescent="0.2">
      <c r="A95" s="20">
        <v>82</v>
      </c>
      <c r="B95" s="13" t="s">
        <v>143</v>
      </c>
      <c r="C95" s="10" t="s">
        <v>49</v>
      </c>
      <c r="D95" s="53">
        <f t="shared" si="2"/>
        <v>0</v>
      </c>
      <c r="E95" s="53"/>
      <c r="F95" s="53"/>
      <c r="G95" s="53">
        <v>0</v>
      </c>
    </row>
    <row r="96" spans="1:7" x14ac:dyDescent="0.2">
      <c r="A96" s="20">
        <v>83</v>
      </c>
      <c r="B96" s="13" t="s">
        <v>144</v>
      </c>
      <c r="C96" s="10" t="s">
        <v>145</v>
      </c>
      <c r="D96" s="53">
        <f t="shared" si="2"/>
        <v>0</v>
      </c>
      <c r="E96" s="53"/>
      <c r="F96" s="53"/>
      <c r="G96" s="53">
        <v>0</v>
      </c>
    </row>
    <row r="97" spans="1:7" x14ac:dyDescent="0.2">
      <c r="A97" s="20">
        <v>84</v>
      </c>
      <c r="B97" s="21" t="s">
        <v>146</v>
      </c>
      <c r="C97" s="10" t="s">
        <v>147</v>
      </c>
      <c r="D97" s="53">
        <f t="shared" si="2"/>
        <v>65732736.329999998</v>
      </c>
      <c r="E97" s="53">
        <v>7865706.4899999993</v>
      </c>
      <c r="F97" s="53">
        <v>10422963</v>
      </c>
      <c r="G97" s="53">
        <v>47444066.840000004</v>
      </c>
    </row>
    <row r="98" spans="1:7" x14ac:dyDescent="0.2">
      <c r="A98" s="20">
        <v>85</v>
      </c>
      <c r="B98" s="13" t="s">
        <v>148</v>
      </c>
      <c r="C98" s="10" t="s">
        <v>27</v>
      </c>
      <c r="D98" s="53">
        <f t="shared" si="2"/>
        <v>0</v>
      </c>
      <c r="E98" s="53"/>
      <c r="F98" s="53"/>
      <c r="G98" s="53">
        <v>0</v>
      </c>
    </row>
    <row r="99" spans="1:7" x14ac:dyDescent="0.2">
      <c r="A99" s="20">
        <v>86</v>
      </c>
      <c r="B99" s="21" t="s">
        <v>149</v>
      </c>
      <c r="C99" s="10" t="s">
        <v>12</v>
      </c>
      <c r="D99" s="53">
        <f t="shared" si="2"/>
        <v>1449039.7000000002</v>
      </c>
      <c r="E99" s="53">
        <v>1449039.7000000002</v>
      </c>
      <c r="F99" s="53"/>
      <c r="G99" s="53">
        <v>0</v>
      </c>
    </row>
    <row r="100" spans="1:7" x14ac:dyDescent="0.2">
      <c r="A100" s="20">
        <v>87</v>
      </c>
      <c r="B100" s="21" t="s">
        <v>150</v>
      </c>
      <c r="C100" s="10" t="s">
        <v>26</v>
      </c>
      <c r="D100" s="53">
        <f t="shared" si="2"/>
        <v>0</v>
      </c>
      <c r="E100" s="53"/>
      <c r="F100" s="53"/>
      <c r="G100" s="53">
        <v>0</v>
      </c>
    </row>
    <row r="101" spans="1:7" x14ac:dyDescent="0.2">
      <c r="A101" s="20">
        <v>88</v>
      </c>
      <c r="B101" s="13" t="s">
        <v>151</v>
      </c>
      <c r="C101" s="10" t="s">
        <v>43</v>
      </c>
      <c r="D101" s="53">
        <f t="shared" si="2"/>
        <v>0</v>
      </c>
      <c r="E101" s="53"/>
      <c r="F101" s="53"/>
      <c r="G101" s="53">
        <v>0</v>
      </c>
    </row>
    <row r="102" spans="1:7" x14ac:dyDescent="0.2">
      <c r="A102" s="20">
        <v>89</v>
      </c>
      <c r="B102" s="12" t="s">
        <v>153</v>
      </c>
      <c r="C102" s="10" t="s">
        <v>28</v>
      </c>
      <c r="D102" s="53">
        <f t="shared" si="2"/>
        <v>0</v>
      </c>
      <c r="E102" s="53"/>
      <c r="F102" s="53"/>
      <c r="G102" s="53">
        <v>0</v>
      </c>
    </row>
    <row r="103" spans="1:7" x14ac:dyDescent="0.2">
      <c r="A103" s="20">
        <v>90</v>
      </c>
      <c r="B103" s="12" t="s">
        <v>154</v>
      </c>
      <c r="C103" s="10" t="s">
        <v>29</v>
      </c>
      <c r="D103" s="53">
        <f t="shared" si="2"/>
        <v>0</v>
      </c>
      <c r="E103" s="53"/>
      <c r="F103" s="53"/>
      <c r="G103" s="53">
        <v>0</v>
      </c>
    </row>
    <row r="104" spans="1:7" ht="12" customHeight="1" x14ac:dyDescent="0.2">
      <c r="A104" s="20">
        <v>91</v>
      </c>
      <c r="B104" s="21" t="s">
        <v>155</v>
      </c>
      <c r="C104" s="10" t="s">
        <v>14</v>
      </c>
      <c r="D104" s="53">
        <f t="shared" si="2"/>
        <v>0</v>
      </c>
      <c r="E104" s="53"/>
      <c r="F104" s="53"/>
      <c r="G104" s="53">
        <v>0</v>
      </c>
    </row>
    <row r="105" spans="1:7" x14ac:dyDescent="0.2">
      <c r="A105" s="20">
        <v>92</v>
      </c>
      <c r="B105" s="12" t="s">
        <v>156</v>
      </c>
      <c r="C105" s="10" t="s">
        <v>30</v>
      </c>
      <c r="D105" s="53">
        <f t="shared" si="2"/>
        <v>0</v>
      </c>
      <c r="E105" s="53"/>
      <c r="F105" s="53"/>
      <c r="G105" s="53">
        <v>0</v>
      </c>
    </row>
    <row r="106" spans="1:7" x14ac:dyDescent="0.2">
      <c r="A106" s="20">
        <v>93</v>
      </c>
      <c r="B106" s="12" t="s">
        <v>157</v>
      </c>
      <c r="C106" s="10" t="s">
        <v>15</v>
      </c>
      <c r="D106" s="53">
        <f t="shared" si="2"/>
        <v>0</v>
      </c>
      <c r="E106" s="53"/>
      <c r="F106" s="53"/>
      <c r="G106" s="53">
        <v>0</v>
      </c>
    </row>
    <row r="107" spans="1:7" x14ac:dyDescent="0.2">
      <c r="A107" s="20">
        <v>94</v>
      </c>
      <c r="B107" s="13" t="s">
        <v>158</v>
      </c>
      <c r="C107" s="10" t="s">
        <v>13</v>
      </c>
      <c r="D107" s="53">
        <f t="shared" si="2"/>
        <v>35689738.640000001</v>
      </c>
      <c r="E107" s="53">
        <v>6540571.9699999988</v>
      </c>
      <c r="F107" s="53">
        <v>11823653</v>
      </c>
      <c r="G107" s="53">
        <v>17325513.670000002</v>
      </c>
    </row>
    <row r="108" spans="1:7" x14ac:dyDescent="0.2">
      <c r="A108" s="20">
        <v>95</v>
      </c>
      <c r="B108" s="21" t="s">
        <v>159</v>
      </c>
      <c r="C108" s="10" t="s">
        <v>31</v>
      </c>
      <c r="D108" s="53">
        <f t="shared" si="2"/>
        <v>0</v>
      </c>
      <c r="E108" s="53"/>
      <c r="F108" s="53"/>
      <c r="G108" s="53">
        <v>0</v>
      </c>
    </row>
    <row r="109" spans="1:7" x14ac:dyDescent="0.2">
      <c r="A109" s="20">
        <v>96</v>
      </c>
      <c r="B109" s="12" t="s">
        <v>161</v>
      </c>
      <c r="C109" s="10" t="s">
        <v>33</v>
      </c>
      <c r="D109" s="53">
        <f t="shared" si="2"/>
        <v>0</v>
      </c>
      <c r="E109" s="53"/>
      <c r="F109" s="53"/>
      <c r="G109" s="53">
        <v>0</v>
      </c>
    </row>
    <row r="110" spans="1:7" ht="13.5" customHeight="1" x14ac:dyDescent="0.2">
      <c r="A110" s="20">
        <v>97</v>
      </c>
      <c r="B110" s="12" t="s">
        <v>163</v>
      </c>
      <c r="C110" s="10" t="s">
        <v>164</v>
      </c>
      <c r="D110" s="53">
        <f t="shared" si="2"/>
        <v>0</v>
      </c>
      <c r="E110" s="53"/>
      <c r="F110" s="53"/>
      <c r="G110" s="53">
        <v>0</v>
      </c>
    </row>
    <row r="111" spans="1:7" x14ac:dyDescent="0.2">
      <c r="A111" s="20">
        <v>98</v>
      </c>
      <c r="B111" s="12" t="s">
        <v>165</v>
      </c>
      <c r="C111" s="10" t="s">
        <v>166</v>
      </c>
      <c r="D111" s="53">
        <f t="shared" si="2"/>
        <v>0</v>
      </c>
      <c r="E111" s="53"/>
      <c r="F111" s="53"/>
      <c r="G111" s="53">
        <v>0</v>
      </c>
    </row>
    <row r="112" spans="1:7" x14ac:dyDescent="0.2">
      <c r="A112" s="20">
        <v>99</v>
      </c>
      <c r="B112" s="21" t="s">
        <v>167</v>
      </c>
      <c r="C112" s="10" t="s">
        <v>168</v>
      </c>
      <c r="D112" s="53">
        <f t="shared" si="2"/>
        <v>0</v>
      </c>
      <c r="E112" s="53"/>
      <c r="F112" s="53"/>
      <c r="G112" s="53">
        <v>0</v>
      </c>
    </row>
    <row r="113" spans="1:7" ht="12.75" customHeight="1" x14ac:dyDescent="0.2">
      <c r="A113" s="20">
        <v>100</v>
      </c>
      <c r="B113" s="21" t="s">
        <v>169</v>
      </c>
      <c r="C113" s="10" t="s">
        <v>170</v>
      </c>
      <c r="D113" s="53">
        <f t="shared" si="2"/>
        <v>0</v>
      </c>
      <c r="E113" s="53"/>
      <c r="F113" s="53"/>
      <c r="G113" s="53">
        <v>0</v>
      </c>
    </row>
    <row r="114" spans="1:7" ht="24" x14ac:dyDescent="0.2">
      <c r="A114" s="20">
        <v>101</v>
      </c>
      <c r="B114" s="21" t="s">
        <v>171</v>
      </c>
      <c r="C114" s="10" t="s">
        <v>172</v>
      </c>
      <c r="D114" s="53">
        <f t="shared" si="2"/>
        <v>0</v>
      </c>
      <c r="E114" s="53"/>
      <c r="F114" s="53"/>
      <c r="G114" s="53">
        <v>0</v>
      </c>
    </row>
    <row r="115" spans="1:7" x14ac:dyDescent="0.2">
      <c r="A115" s="20">
        <v>102</v>
      </c>
      <c r="B115" s="21" t="s">
        <v>173</v>
      </c>
      <c r="C115" s="10" t="s">
        <v>174</v>
      </c>
      <c r="D115" s="53">
        <f t="shared" si="2"/>
        <v>0</v>
      </c>
      <c r="E115" s="53"/>
      <c r="F115" s="53"/>
      <c r="G115" s="53">
        <v>0</v>
      </c>
    </row>
    <row r="116" spans="1:7" x14ac:dyDescent="0.2">
      <c r="A116" s="20">
        <v>103</v>
      </c>
      <c r="B116" s="21" t="s">
        <v>175</v>
      </c>
      <c r="C116" s="10" t="s">
        <v>176</v>
      </c>
      <c r="D116" s="53">
        <f t="shared" si="2"/>
        <v>0</v>
      </c>
      <c r="E116" s="53"/>
      <c r="F116" s="53"/>
      <c r="G116" s="53">
        <v>0</v>
      </c>
    </row>
    <row r="117" spans="1:7" x14ac:dyDescent="0.2">
      <c r="A117" s="20">
        <v>104</v>
      </c>
      <c r="B117" s="17" t="s">
        <v>177</v>
      </c>
      <c r="C117" s="15" t="s">
        <v>178</v>
      </c>
      <c r="D117" s="53">
        <f t="shared" si="2"/>
        <v>0</v>
      </c>
      <c r="E117" s="53"/>
      <c r="F117" s="53"/>
      <c r="G117" s="53">
        <v>0</v>
      </c>
    </row>
    <row r="118" spans="1:7" x14ac:dyDescent="0.2">
      <c r="A118" s="20">
        <v>105</v>
      </c>
      <c r="B118" s="13" t="s">
        <v>179</v>
      </c>
      <c r="C118" s="10" t="s">
        <v>180</v>
      </c>
      <c r="D118" s="53">
        <f t="shared" si="2"/>
        <v>0</v>
      </c>
      <c r="E118" s="53"/>
      <c r="F118" s="53"/>
      <c r="G118" s="53">
        <v>0</v>
      </c>
    </row>
    <row r="119" spans="1:7" ht="11.25" customHeight="1" x14ac:dyDescent="0.2">
      <c r="A119" s="20">
        <v>106</v>
      </c>
      <c r="B119" s="21" t="s">
        <v>181</v>
      </c>
      <c r="C119" s="10" t="s">
        <v>182</v>
      </c>
      <c r="D119" s="53">
        <f t="shared" si="2"/>
        <v>0</v>
      </c>
      <c r="E119" s="53"/>
      <c r="F119" s="53"/>
      <c r="G119" s="53">
        <v>0</v>
      </c>
    </row>
    <row r="120" spans="1:7" x14ac:dyDescent="0.2">
      <c r="A120" s="20">
        <v>107</v>
      </c>
      <c r="B120" s="12" t="s">
        <v>183</v>
      </c>
      <c r="C120" s="18" t="s">
        <v>184</v>
      </c>
      <c r="D120" s="53">
        <f t="shared" si="2"/>
        <v>0</v>
      </c>
      <c r="E120" s="53"/>
      <c r="F120" s="53"/>
      <c r="G120" s="53">
        <v>0</v>
      </c>
    </row>
    <row r="121" spans="1:7" x14ac:dyDescent="0.2">
      <c r="A121" s="20">
        <v>108</v>
      </c>
      <c r="B121" s="21" t="s">
        <v>185</v>
      </c>
      <c r="C121" s="10" t="s">
        <v>265</v>
      </c>
      <c r="D121" s="53">
        <f t="shared" si="2"/>
        <v>0</v>
      </c>
      <c r="E121" s="53"/>
      <c r="F121" s="53"/>
      <c r="G121" s="53">
        <v>0</v>
      </c>
    </row>
    <row r="122" spans="1:7" ht="14.25" customHeight="1" x14ac:dyDescent="0.2">
      <c r="A122" s="20">
        <v>109</v>
      </c>
      <c r="B122" s="13" t="s">
        <v>186</v>
      </c>
      <c r="C122" s="10" t="s">
        <v>254</v>
      </c>
      <c r="D122" s="53">
        <f t="shared" si="2"/>
        <v>0</v>
      </c>
      <c r="E122" s="53"/>
      <c r="F122" s="53"/>
      <c r="G122" s="53">
        <v>0</v>
      </c>
    </row>
    <row r="123" spans="1:7" x14ac:dyDescent="0.2">
      <c r="A123" s="20">
        <v>110</v>
      </c>
      <c r="B123" s="12" t="s">
        <v>335</v>
      </c>
      <c r="C123" s="10" t="s">
        <v>322</v>
      </c>
      <c r="D123" s="53">
        <f t="shared" si="2"/>
        <v>0</v>
      </c>
      <c r="E123" s="53"/>
      <c r="F123" s="53"/>
      <c r="G123" s="53">
        <v>0</v>
      </c>
    </row>
    <row r="124" spans="1:7" x14ac:dyDescent="0.2">
      <c r="A124" s="20">
        <v>111</v>
      </c>
      <c r="B124" s="13" t="s">
        <v>187</v>
      </c>
      <c r="C124" s="10" t="s">
        <v>188</v>
      </c>
      <c r="D124" s="53">
        <f t="shared" si="2"/>
        <v>0</v>
      </c>
      <c r="E124" s="53"/>
      <c r="F124" s="53"/>
      <c r="G124" s="53">
        <v>0</v>
      </c>
    </row>
    <row r="125" spans="1:7" ht="13.5" customHeight="1" x14ac:dyDescent="0.2">
      <c r="A125" s="20">
        <v>112</v>
      </c>
      <c r="B125" s="13" t="s">
        <v>189</v>
      </c>
      <c r="C125" s="10" t="s">
        <v>326</v>
      </c>
      <c r="D125" s="53">
        <f t="shared" si="2"/>
        <v>0</v>
      </c>
      <c r="E125" s="53"/>
      <c r="F125" s="53"/>
      <c r="G125" s="53">
        <v>0</v>
      </c>
    </row>
    <row r="126" spans="1:7" x14ac:dyDescent="0.2">
      <c r="A126" s="20">
        <v>113</v>
      </c>
      <c r="B126" s="21" t="s">
        <v>190</v>
      </c>
      <c r="C126" s="10" t="s">
        <v>191</v>
      </c>
      <c r="D126" s="53">
        <f t="shared" si="2"/>
        <v>0</v>
      </c>
      <c r="E126" s="53"/>
      <c r="F126" s="53"/>
      <c r="G126" s="53">
        <v>0</v>
      </c>
    </row>
    <row r="127" spans="1:7" ht="24" x14ac:dyDescent="0.2">
      <c r="A127" s="20">
        <v>114</v>
      </c>
      <c r="B127" s="21" t="s">
        <v>192</v>
      </c>
      <c r="C127" s="35" t="s">
        <v>310</v>
      </c>
      <c r="D127" s="53">
        <f t="shared" si="2"/>
        <v>0</v>
      </c>
      <c r="E127" s="53"/>
      <c r="F127" s="53"/>
      <c r="G127" s="53">
        <v>0</v>
      </c>
    </row>
    <row r="128" spans="1:7" x14ac:dyDescent="0.2">
      <c r="A128" s="20">
        <v>115</v>
      </c>
      <c r="B128" s="21" t="s">
        <v>193</v>
      </c>
      <c r="C128" s="10" t="s">
        <v>229</v>
      </c>
      <c r="D128" s="53">
        <f t="shared" si="2"/>
        <v>104565701.66</v>
      </c>
      <c r="E128" s="53"/>
      <c r="F128" s="53"/>
      <c r="G128" s="53">
        <v>104565701.66</v>
      </c>
    </row>
    <row r="129" spans="1:7" ht="10.5" customHeight="1" x14ac:dyDescent="0.2">
      <c r="A129" s="20">
        <v>116</v>
      </c>
      <c r="B129" s="21" t="s">
        <v>194</v>
      </c>
      <c r="C129" s="10" t="s">
        <v>195</v>
      </c>
      <c r="D129" s="53">
        <f t="shared" si="2"/>
        <v>20197358.780000005</v>
      </c>
      <c r="E129" s="53">
        <v>15279781.650000006</v>
      </c>
      <c r="F129" s="53"/>
      <c r="G129" s="53">
        <v>4917577.13</v>
      </c>
    </row>
    <row r="130" spans="1:7" x14ac:dyDescent="0.2">
      <c r="A130" s="20">
        <v>117</v>
      </c>
      <c r="B130" s="21" t="s">
        <v>196</v>
      </c>
      <c r="C130" s="10" t="s">
        <v>40</v>
      </c>
      <c r="D130" s="53">
        <f t="shared" si="2"/>
        <v>42191877.079999998</v>
      </c>
      <c r="E130" s="53">
        <v>5903153.2800000003</v>
      </c>
      <c r="F130" s="53"/>
      <c r="G130" s="53">
        <v>36288723.799999997</v>
      </c>
    </row>
    <row r="131" spans="1:7" x14ac:dyDescent="0.2">
      <c r="A131" s="20">
        <v>118</v>
      </c>
      <c r="B131" s="12" t="s">
        <v>197</v>
      </c>
      <c r="C131" s="10" t="s">
        <v>46</v>
      </c>
      <c r="D131" s="53">
        <f t="shared" si="2"/>
        <v>145660983.57999998</v>
      </c>
      <c r="E131" s="53">
        <v>15146937.970000001</v>
      </c>
      <c r="F131" s="53">
        <v>22081525</v>
      </c>
      <c r="G131" s="53">
        <v>108432520.61</v>
      </c>
    </row>
    <row r="132" spans="1:7" x14ac:dyDescent="0.2">
      <c r="A132" s="20">
        <v>119</v>
      </c>
      <c r="B132" s="12" t="s">
        <v>198</v>
      </c>
      <c r="C132" s="10" t="s">
        <v>231</v>
      </c>
      <c r="D132" s="53">
        <f t="shared" si="2"/>
        <v>0</v>
      </c>
      <c r="E132" s="53"/>
      <c r="F132" s="53"/>
      <c r="G132" s="53">
        <v>0</v>
      </c>
    </row>
    <row r="133" spans="1:7" x14ac:dyDescent="0.2">
      <c r="A133" s="20">
        <v>120</v>
      </c>
      <c r="B133" s="12" t="s">
        <v>199</v>
      </c>
      <c r="C133" s="10" t="s">
        <v>48</v>
      </c>
      <c r="D133" s="53">
        <f t="shared" si="2"/>
        <v>0</v>
      </c>
      <c r="E133" s="53"/>
      <c r="F133" s="53"/>
      <c r="G133" s="53">
        <v>0</v>
      </c>
    </row>
    <row r="134" spans="1:7" x14ac:dyDescent="0.2">
      <c r="A134" s="20">
        <v>121</v>
      </c>
      <c r="B134" s="21" t="s">
        <v>200</v>
      </c>
      <c r="C134" s="10" t="s">
        <v>47</v>
      </c>
      <c r="D134" s="53">
        <f t="shared" ref="D134:D147" si="3">E134+F134+G134</f>
        <v>0</v>
      </c>
      <c r="E134" s="53"/>
      <c r="F134" s="53"/>
      <c r="G134" s="53">
        <v>0</v>
      </c>
    </row>
    <row r="135" spans="1:7" x14ac:dyDescent="0.2">
      <c r="A135" s="20">
        <v>122</v>
      </c>
      <c r="B135" s="21" t="s">
        <v>201</v>
      </c>
      <c r="C135" s="10" t="s">
        <v>202</v>
      </c>
      <c r="D135" s="53">
        <f t="shared" si="3"/>
        <v>179881832.63</v>
      </c>
      <c r="E135" s="53">
        <v>105803534.63</v>
      </c>
      <c r="F135" s="53">
        <v>74078298</v>
      </c>
      <c r="G135" s="53">
        <v>0</v>
      </c>
    </row>
    <row r="136" spans="1:7" x14ac:dyDescent="0.2">
      <c r="A136" s="20">
        <v>123</v>
      </c>
      <c r="B136" s="21" t="s">
        <v>203</v>
      </c>
      <c r="C136" s="10" t="s">
        <v>41</v>
      </c>
      <c r="D136" s="53">
        <f t="shared" si="3"/>
        <v>310323693.20999998</v>
      </c>
      <c r="E136" s="53">
        <v>30741243.859999999</v>
      </c>
      <c r="F136" s="53">
        <v>47002332</v>
      </c>
      <c r="G136" s="53">
        <v>232580117.34999999</v>
      </c>
    </row>
    <row r="137" spans="1:7" x14ac:dyDescent="0.2">
      <c r="A137" s="20">
        <v>124</v>
      </c>
      <c r="B137" s="12" t="s">
        <v>204</v>
      </c>
      <c r="C137" s="10" t="s">
        <v>230</v>
      </c>
      <c r="D137" s="53">
        <f t="shared" si="3"/>
        <v>103479950.80000001</v>
      </c>
      <c r="E137" s="53">
        <v>6338980.040000001</v>
      </c>
      <c r="F137" s="53"/>
      <c r="G137" s="53">
        <v>97140970.760000005</v>
      </c>
    </row>
    <row r="138" spans="1:7" x14ac:dyDescent="0.2">
      <c r="A138" s="20">
        <v>125</v>
      </c>
      <c r="B138" s="13" t="s">
        <v>205</v>
      </c>
      <c r="C138" s="10" t="s">
        <v>206</v>
      </c>
      <c r="D138" s="53">
        <f t="shared" si="3"/>
        <v>91803269.180000007</v>
      </c>
      <c r="E138" s="53">
        <v>4908451.2</v>
      </c>
      <c r="F138" s="53">
        <v>11456538</v>
      </c>
      <c r="G138" s="53">
        <v>75438279.980000004</v>
      </c>
    </row>
    <row r="139" spans="1:7" x14ac:dyDescent="0.2">
      <c r="A139" s="20">
        <v>126</v>
      </c>
      <c r="B139" s="21" t="s">
        <v>207</v>
      </c>
      <c r="C139" s="10" t="s">
        <v>208</v>
      </c>
      <c r="D139" s="53">
        <f t="shared" si="3"/>
        <v>0</v>
      </c>
      <c r="E139" s="53"/>
      <c r="F139" s="53"/>
      <c r="G139" s="53">
        <v>0</v>
      </c>
    </row>
    <row r="140" spans="1:7" x14ac:dyDescent="0.2">
      <c r="A140" s="20">
        <v>127</v>
      </c>
      <c r="B140" s="12" t="s">
        <v>209</v>
      </c>
      <c r="C140" s="10" t="s">
        <v>210</v>
      </c>
      <c r="D140" s="53">
        <f t="shared" si="3"/>
        <v>0</v>
      </c>
      <c r="E140" s="53"/>
      <c r="F140" s="53"/>
      <c r="G140" s="53">
        <v>0</v>
      </c>
    </row>
    <row r="141" spans="1:7" x14ac:dyDescent="0.2">
      <c r="A141" s="20">
        <v>128</v>
      </c>
      <c r="B141" s="21" t="s">
        <v>211</v>
      </c>
      <c r="C141" s="10" t="s">
        <v>212</v>
      </c>
      <c r="D141" s="53">
        <f t="shared" si="3"/>
        <v>0</v>
      </c>
      <c r="E141" s="53"/>
      <c r="F141" s="53"/>
      <c r="G141" s="53">
        <v>0</v>
      </c>
    </row>
    <row r="142" spans="1:7" x14ac:dyDescent="0.2">
      <c r="A142" s="20">
        <v>129</v>
      </c>
      <c r="B142" s="89" t="s">
        <v>255</v>
      </c>
      <c r="C142" s="92" t="s">
        <v>256</v>
      </c>
      <c r="D142" s="53">
        <f t="shared" si="3"/>
        <v>0</v>
      </c>
      <c r="E142" s="53"/>
      <c r="F142" s="53"/>
      <c r="G142" s="53">
        <v>0</v>
      </c>
    </row>
    <row r="143" spans="1:7" x14ac:dyDescent="0.2">
      <c r="A143" s="20">
        <v>130</v>
      </c>
      <c r="B143" s="93" t="s">
        <v>257</v>
      </c>
      <c r="C143" s="40" t="s">
        <v>258</v>
      </c>
      <c r="D143" s="53">
        <f t="shared" si="3"/>
        <v>0</v>
      </c>
      <c r="E143" s="53"/>
      <c r="F143" s="53"/>
      <c r="G143" s="53">
        <v>0</v>
      </c>
    </row>
    <row r="144" spans="1:7" x14ac:dyDescent="0.2">
      <c r="A144" s="20">
        <v>131</v>
      </c>
      <c r="B144" s="94" t="s">
        <v>259</v>
      </c>
      <c r="C144" s="157" t="s">
        <v>449</v>
      </c>
      <c r="D144" s="53">
        <f t="shared" si="3"/>
        <v>0</v>
      </c>
      <c r="E144" s="53"/>
      <c r="F144" s="53"/>
      <c r="G144" s="53">
        <v>0</v>
      </c>
    </row>
    <row r="145" spans="1:7" x14ac:dyDescent="0.2">
      <c r="A145" s="20">
        <v>132</v>
      </c>
      <c r="B145" s="20" t="s">
        <v>263</v>
      </c>
      <c r="C145" s="28" t="s">
        <v>264</v>
      </c>
      <c r="D145" s="53">
        <f t="shared" si="3"/>
        <v>27850203.890000001</v>
      </c>
      <c r="E145" s="53"/>
      <c r="F145" s="53"/>
      <c r="G145" s="53">
        <v>27850203.890000001</v>
      </c>
    </row>
    <row r="146" spans="1:7" s="45" customFormat="1" x14ac:dyDescent="0.2">
      <c r="A146" s="20">
        <v>133</v>
      </c>
      <c r="B146" s="55" t="s">
        <v>315</v>
      </c>
      <c r="C146" s="28" t="s">
        <v>314</v>
      </c>
      <c r="D146" s="53">
        <f t="shared" si="3"/>
        <v>0</v>
      </c>
      <c r="E146" s="53"/>
      <c r="F146" s="53"/>
      <c r="G146" s="53">
        <v>0</v>
      </c>
    </row>
    <row r="147" spans="1:7" s="45" customFormat="1" x14ac:dyDescent="0.2">
      <c r="A147" s="20">
        <v>134</v>
      </c>
      <c r="B147" s="55" t="s">
        <v>324</v>
      </c>
      <c r="C147" s="28" t="s">
        <v>321</v>
      </c>
      <c r="D147" s="53">
        <f t="shared" si="3"/>
        <v>0</v>
      </c>
      <c r="E147" s="53"/>
      <c r="F147" s="53"/>
      <c r="G147" s="53">
        <v>0</v>
      </c>
    </row>
    <row r="148" spans="1:7" ht="24" x14ac:dyDescent="0.2">
      <c r="A148" s="20">
        <v>135</v>
      </c>
      <c r="B148" s="55" t="s">
        <v>439</v>
      </c>
      <c r="C148" s="15" t="s">
        <v>389</v>
      </c>
      <c r="D148" s="53">
        <f t="shared" ref="D148" si="4">E148+F148+G148</f>
        <v>0</v>
      </c>
      <c r="E148" s="53"/>
      <c r="F148" s="53"/>
      <c r="G148" s="53">
        <v>0</v>
      </c>
    </row>
    <row r="149" spans="1:7" x14ac:dyDescent="0.2">
      <c r="A149" s="20">
        <v>136</v>
      </c>
      <c r="B149" s="55" t="s">
        <v>434</v>
      </c>
      <c r="C149" s="15" t="s">
        <v>435</v>
      </c>
      <c r="D149" s="53"/>
      <c r="E149" s="53"/>
      <c r="F149" s="53"/>
      <c r="G149" s="53">
        <v>0</v>
      </c>
    </row>
    <row r="150" spans="1:7" x14ac:dyDescent="0.2">
      <c r="A150" s="20">
        <v>137</v>
      </c>
      <c r="B150" s="55" t="s">
        <v>452</v>
      </c>
      <c r="C150" s="15" t="s">
        <v>453</v>
      </c>
      <c r="D150" s="53"/>
      <c r="E150" s="53"/>
      <c r="F150" s="53"/>
      <c r="G150" s="53">
        <v>0</v>
      </c>
    </row>
  </sheetData>
  <mergeCells count="14">
    <mergeCell ref="A91:A94"/>
    <mergeCell ref="B91:B94"/>
    <mergeCell ref="A2:G2"/>
    <mergeCell ref="A4:A7"/>
    <mergeCell ref="B4:B7"/>
    <mergeCell ref="C4:C7"/>
    <mergeCell ref="A10:C10"/>
    <mergeCell ref="D4:G4"/>
    <mergeCell ref="E5:G5"/>
    <mergeCell ref="D5:D7"/>
    <mergeCell ref="E6:E7"/>
    <mergeCell ref="F6:F7"/>
    <mergeCell ref="G6:G7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N150"/>
  <sheetViews>
    <sheetView zoomScale="110" zoomScaleNormal="11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Q17" sqref="Q17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1.140625" style="8" bestFit="1" customWidth="1"/>
    <col min="5" max="9" width="9.85546875" style="8" bestFit="1" customWidth="1"/>
    <col min="10" max="10" width="9" style="8" bestFit="1" customWidth="1"/>
    <col min="11" max="11" width="9.85546875" style="8" bestFit="1" customWidth="1"/>
    <col min="12" max="12" width="9.7109375" style="8" bestFit="1" customWidth="1"/>
    <col min="13" max="13" width="12.85546875" style="8" customWidth="1"/>
    <col min="14" max="14" width="10" style="8" customWidth="1"/>
    <col min="15" max="16384" width="9.140625" style="8"/>
  </cols>
  <sheetData>
    <row r="2" spans="1:14" ht="15.75" x14ac:dyDescent="0.2">
      <c r="A2" s="258" t="s">
        <v>380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</row>
    <row r="3" spans="1:14" x14ac:dyDescent="0.2">
      <c r="C3" s="9"/>
      <c r="E3" s="4"/>
      <c r="M3" s="8" t="s">
        <v>281</v>
      </c>
    </row>
    <row r="4" spans="1:14" s="2" customFormat="1" ht="12" customHeight="1" x14ac:dyDescent="0.2">
      <c r="A4" s="249" t="s">
        <v>44</v>
      </c>
      <c r="B4" s="249" t="s">
        <v>56</v>
      </c>
      <c r="C4" s="250" t="s">
        <v>45</v>
      </c>
      <c r="D4" s="375" t="s">
        <v>233</v>
      </c>
      <c r="E4" s="372" t="s">
        <v>55</v>
      </c>
      <c r="F4" s="373"/>
      <c r="G4" s="373"/>
      <c r="H4" s="373"/>
      <c r="I4" s="373"/>
      <c r="J4" s="373"/>
      <c r="K4" s="373"/>
      <c r="L4" s="373"/>
      <c r="M4" s="373"/>
      <c r="N4" s="374"/>
    </row>
    <row r="5" spans="1:14" ht="12" customHeight="1" x14ac:dyDescent="0.2">
      <c r="A5" s="249"/>
      <c r="B5" s="249"/>
      <c r="C5" s="250"/>
      <c r="D5" s="376"/>
      <c r="E5" s="370" t="s">
        <v>296</v>
      </c>
      <c r="F5" s="370" t="s">
        <v>297</v>
      </c>
      <c r="G5" s="370" t="s">
        <v>298</v>
      </c>
      <c r="H5" s="370" t="s">
        <v>299</v>
      </c>
      <c r="I5" s="370" t="s">
        <v>300</v>
      </c>
      <c r="J5" s="370" t="s">
        <v>301</v>
      </c>
      <c r="K5" s="370" t="s">
        <v>390</v>
      </c>
      <c r="L5" s="370" t="s">
        <v>391</v>
      </c>
      <c r="M5" s="370" t="s">
        <v>437</v>
      </c>
      <c r="N5" s="51" t="s">
        <v>446</v>
      </c>
    </row>
    <row r="6" spans="1:14" ht="12" customHeight="1" x14ac:dyDescent="0.2">
      <c r="A6" s="249"/>
      <c r="B6" s="249"/>
      <c r="C6" s="250"/>
      <c r="D6" s="376"/>
      <c r="E6" s="371"/>
      <c r="F6" s="371"/>
      <c r="G6" s="371"/>
      <c r="H6" s="371"/>
      <c r="I6" s="371"/>
      <c r="J6" s="371"/>
      <c r="K6" s="371"/>
      <c r="L6" s="371"/>
      <c r="M6" s="371"/>
      <c r="N6" s="249" t="s">
        <v>447</v>
      </c>
    </row>
    <row r="7" spans="1:14" x14ac:dyDescent="0.2">
      <c r="A7" s="249"/>
      <c r="B7" s="249"/>
      <c r="C7" s="250"/>
      <c r="D7" s="377"/>
      <c r="E7" s="371"/>
      <c r="F7" s="371"/>
      <c r="G7" s="371"/>
      <c r="H7" s="371"/>
      <c r="I7" s="371"/>
      <c r="J7" s="371"/>
      <c r="K7" s="371"/>
      <c r="L7" s="371"/>
      <c r="M7" s="371"/>
      <c r="N7" s="249"/>
    </row>
    <row r="8" spans="1:14" s="2" customFormat="1" x14ac:dyDescent="0.2">
      <c r="A8" s="230" t="s">
        <v>228</v>
      </c>
      <c r="B8" s="230"/>
      <c r="C8" s="230"/>
      <c r="D8" s="63">
        <f>D9+D10</f>
        <v>3873734408.4000006</v>
      </c>
      <c r="E8" s="63">
        <f t="shared" ref="E8:N8" si="0">E9+E10</f>
        <v>850815262</v>
      </c>
      <c r="F8" s="63">
        <f t="shared" si="0"/>
        <v>443358053</v>
      </c>
      <c r="G8" s="63">
        <f t="shared" si="0"/>
        <v>364265999.99999994</v>
      </c>
      <c r="H8" s="63">
        <f t="shared" si="0"/>
        <v>193003383</v>
      </c>
      <c r="I8" s="63">
        <f t="shared" si="0"/>
        <v>290530742</v>
      </c>
      <c r="J8" s="63">
        <f t="shared" si="0"/>
        <v>75202119.400000051</v>
      </c>
      <c r="K8" s="63">
        <f t="shared" si="0"/>
        <v>292142190</v>
      </c>
      <c r="L8" s="63">
        <f t="shared" si="0"/>
        <v>75430692</v>
      </c>
      <c r="M8" s="63">
        <f t="shared" si="0"/>
        <v>1288985967</v>
      </c>
      <c r="N8" s="63">
        <f t="shared" si="0"/>
        <v>42666670</v>
      </c>
    </row>
    <row r="9" spans="1:14" s="3" customFormat="1" ht="24" x14ac:dyDescent="0.2">
      <c r="A9" s="5"/>
      <c r="B9" s="5"/>
      <c r="C9" s="11" t="s">
        <v>54</v>
      </c>
      <c r="D9" s="43">
        <f>SUM(E9:M9)</f>
        <v>12256801</v>
      </c>
      <c r="E9" s="43">
        <v>4739182</v>
      </c>
      <c r="F9" s="43">
        <v>2081028</v>
      </c>
      <c r="G9" s="43"/>
      <c r="H9" s="43">
        <v>641289</v>
      </c>
      <c r="I9" s="43">
        <v>0</v>
      </c>
      <c r="J9" s="43">
        <v>2900000</v>
      </c>
      <c r="K9" s="135">
        <v>23</v>
      </c>
      <c r="L9" s="135">
        <v>0</v>
      </c>
      <c r="M9" s="135">
        <v>1895279</v>
      </c>
      <c r="N9" s="152">
        <v>0</v>
      </c>
    </row>
    <row r="10" spans="1:14" s="2" customFormat="1" x14ac:dyDescent="0.2">
      <c r="A10" s="230" t="s">
        <v>227</v>
      </c>
      <c r="B10" s="230"/>
      <c r="C10" s="230"/>
      <c r="D10" s="30">
        <f>SUM(D11:D148)-D91</f>
        <v>3861477607.4000006</v>
      </c>
      <c r="E10" s="63">
        <f t="shared" ref="E10:N10" si="1">SUM(E11:E147)-E91</f>
        <v>846076080</v>
      </c>
      <c r="F10" s="63">
        <f t="shared" si="1"/>
        <v>441277025</v>
      </c>
      <c r="G10" s="63">
        <f t="shared" si="1"/>
        <v>364265999.99999994</v>
      </c>
      <c r="H10" s="63">
        <f t="shared" si="1"/>
        <v>192362094</v>
      </c>
      <c r="I10" s="63">
        <f t="shared" si="1"/>
        <v>290530742</v>
      </c>
      <c r="J10" s="63">
        <f t="shared" si="1"/>
        <v>72302119.400000051</v>
      </c>
      <c r="K10" s="63">
        <f t="shared" si="1"/>
        <v>292142167</v>
      </c>
      <c r="L10" s="63">
        <f t="shared" si="1"/>
        <v>75430692</v>
      </c>
      <c r="M10" s="151">
        <f t="shared" si="1"/>
        <v>1287090688</v>
      </c>
      <c r="N10" s="151">
        <f t="shared" si="1"/>
        <v>42666670</v>
      </c>
    </row>
    <row r="11" spans="1:14" s="1" customFormat="1" x14ac:dyDescent="0.2">
      <c r="A11" s="20">
        <v>1</v>
      </c>
      <c r="B11" s="12" t="s">
        <v>57</v>
      </c>
      <c r="C11" s="10" t="s">
        <v>42</v>
      </c>
      <c r="D11" s="43">
        <f>SUM(E11:M11)</f>
        <v>8903439.9600000009</v>
      </c>
      <c r="E11" s="135">
        <v>0</v>
      </c>
      <c r="F11" s="135">
        <v>0</v>
      </c>
      <c r="G11" s="135">
        <v>1627169.96</v>
      </c>
      <c r="H11" s="135">
        <v>512250</v>
      </c>
      <c r="I11" s="135">
        <v>0</v>
      </c>
      <c r="J11" s="135">
        <v>0</v>
      </c>
      <c r="K11" s="135">
        <v>0</v>
      </c>
      <c r="L11" s="135">
        <v>0</v>
      </c>
      <c r="M11" s="135">
        <v>6764020</v>
      </c>
      <c r="N11" s="135">
        <v>12809</v>
      </c>
    </row>
    <row r="12" spans="1:14" s="1" customFormat="1" x14ac:dyDescent="0.2">
      <c r="A12" s="20">
        <v>2</v>
      </c>
      <c r="B12" s="13" t="s">
        <v>58</v>
      </c>
      <c r="C12" s="10" t="s">
        <v>213</v>
      </c>
      <c r="D12" s="43">
        <f t="shared" ref="D12:D74" si="2">SUM(E12:M12)</f>
        <v>8964340.7199999988</v>
      </c>
      <c r="E12" s="135">
        <v>0</v>
      </c>
      <c r="F12" s="135">
        <v>0</v>
      </c>
      <c r="G12" s="135">
        <v>1567169.72</v>
      </c>
      <c r="H12" s="135">
        <v>710262</v>
      </c>
      <c r="I12" s="135">
        <v>0</v>
      </c>
      <c r="J12" s="135">
        <v>0</v>
      </c>
      <c r="K12" s="135">
        <v>0</v>
      </c>
      <c r="L12" s="135">
        <v>0</v>
      </c>
      <c r="M12" s="135">
        <v>6686909</v>
      </c>
      <c r="N12" s="135">
        <v>501557</v>
      </c>
    </row>
    <row r="13" spans="1:14" s="19" customFormat="1" x14ac:dyDescent="0.2">
      <c r="A13" s="20">
        <v>3</v>
      </c>
      <c r="B13" s="21" t="s">
        <v>59</v>
      </c>
      <c r="C13" s="10" t="s">
        <v>5</v>
      </c>
      <c r="D13" s="43">
        <f t="shared" si="2"/>
        <v>49378399.100000001</v>
      </c>
      <c r="E13" s="135">
        <v>16055449</v>
      </c>
      <c r="F13" s="135">
        <v>0</v>
      </c>
      <c r="G13" s="135">
        <v>5488959.0999999996</v>
      </c>
      <c r="H13" s="135">
        <v>2236006</v>
      </c>
      <c r="I13" s="135">
        <v>4404838</v>
      </c>
      <c r="J13" s="135">
        <v>0</v>
      </c>
      <c r="K13" s="135">
        <v>0</v>
      </c>
      <c r="L13" s="135">
        <v>0</v>
      </c>
      <c r="M13" s="135">
        <v>21193147</v>
      </c>
      <c r="N13" s="135">
        <v>1034139</v>
      </c>
    </row>
    <row r="14" spans="1:14" s="1" customFormat="1" x14ac:dyDescent="0.2">
      <c r="A14" s="20">
        <v>4</v>
      </c>
      <c r="B14" s="12" t="s">
        <v>60</v>
      </c>
      <c r="C14" s="10" t="s">
        <v>214</v>
      </c>
      <c r="D14" s="43">
        <f t="shared" si="2"/>
        <v>9289072</v>
      </c>
      <c r="E14" s="135">
        <v>0</v>
      </c>
      <c r="F14" s="135">
        <v>0</v>
      </c>
      <c r="G14" s="135">
        <v>1009974</v>
      </c>
      <c r="H14" s="135">
        <v>575335</v>
      </c>
      <c r="I14" s="135">
        <v>0</v>
      </c>
      <c r="J14" s="135">
        <v>0</v>
      </c>
      <c r="K14" s="135">
        <v>0</v>
      </c>
      <c r="L14" s="135">
        <v>0</v>
      </c>
      <c r="M14" s="135">
        <v>7703763</v>
      </c>
      <c r="N14" s="135">
        <v>14944</v>
      </c>
    </row>
    <row r="15" spans="1:14" s="1" customFormat="1" x14ac:dyDescent="0.2">
      <c r="A15" s="20">
        <v>5</v>
      </c>
      <c r="B15" s="12" t="s">
        <v>61</v>
      </c>
      <c r="C15" s="10" t="s">
        <v>8</v>
      </c>
      <c r="D15" s="43">
        <f t="shared" si="2"/>
        <v>9725169.8200000003</v>
      </c>
      <c r="E15" s="135">
        <v>0</v>
      </c>
      <c r="F15" s="135">
        <v>0</v>
      </c>
      <c r="G15" s="135">
        <v>1865011.8199999998</v>
      </c>
      <c r="H15" s="135">
        <v>742885</v>
      </c>
      <c r="I15" s="135">
        <v>0</v>
      </c>
      <c r="J15" s="135">
        <v>0</v>
      </c>
      <c r="K15" s="135">
        <v>0</v>
      </c>
      <c r="L15" s="135">
        <v>0</v>
      </c>
      <c r="M15" s="135">
        <v>7117273</v>
      </c>
      <c r="N15" s="135">
        <v>10674</v>
      </c>
    </row>
    <row r="16" spans="1:14" s="19" customFormat="1" x14ac:dyDescent="0.2">
      <c r="A16" s="20">
        <v>6</v>
      </c>
      <c r="B16" s="21" t="s">
        <v>62</v>
      </c>
      <c r="C16" s="10" t="s">
        <v>63</v>
      </c>
      <c r="D16" s="43">
        <f t="shared" si="2"/>
        <v>94028560.769999996</v>
      </c>
      <c r="E16" s="135">
        <v>24528252</v>
      </c>
      <c r="F16" s="135">
        <v>13179317</v>
      </c>
      <c r="G16" s="135">
        <v>5702753.7699999996</v>
      </c>
      <c r="H16" s="135">
        <v>6246678</v>
      </c>
      <c r="I16" s="135">
        <v>8906877</v>
      </c>
      <c r="J16" s="135">
        <v>0</v>
      </c>
      <c r="K16" s="135">
        <v>0</v>
      </c>
      <c r="L16" s="135">
        <v>0</v>
      </c>
      <c r="M16" s="135">
        <v>35464683</v>
      </c>
      <c r="N16" s="135">
        <v>2211372</v>
      </c>
    </row>
    <row r="17" spans="1:14" s="1" customFormat="1" x14ac:dyDescent="0.2">
      <c r="A17" s="20">
        <v>7</v>
      </c>
      <c r="B17" s="12" t="s">
        <v>64</v>
      </c>
      <c r="C17" s="10" t="s">
        <v>215</v>
      </c>
      <c r="D17" s="43">
        <f t="shared" si="2"/>
        <v>28426871</v>
      </c>
      <c r="E17" s="135">
        <v>9304006</v>
      </c>
      <c r="F17" s="135">
        <v>0</v>
      </c>
      <c r="G17" s="135">
        <v>2486625</v>
      </c>
      <c r="H17" s="135">
        <v>2247279</v>
      </c>
      <c r="I17" s="135">
        <v>0</v>
      </c>
      <c r="J17" s="135">
        <v>0</v>
      </c>
      <c r="K17" s="135">
        <v>0</v>
      </c>
      <c r="L17" s="135">
        <v>0</v>
      </c>
      <c r="M17" s="135">
        <v>14388961</v>
      </c>
      <c r="N17" s="135">
        <v>799903</v>
      </c>
    </row>
    <row r="18" spans="1:14" s="1" customFormat="1" x14ac:dyDescent="0.2">
      <c r="A18" s="20">
        <v>8</v>
      </c>
      <c r="B18" s="21" t="s">
        <v>65</v>
      </c>
      <c r="C18" s="10" t="s">
        <v>17</v>
      </c>
      <c r="D18" s="43">
        <f t="shared" si="2"/>
        <v>8597214</v>
      </c>
      <c r="E18" s="135">
        <v>0</v>
      </c>
      <c r="F18" s="135">
        <v>0</v>
      </c>
      <c r="G18" s="135">
        <v>956452</v>
      </c>
      <c r="H18" s="135">
        <v>696910</v>
      </c>
      <c r="I18" s="135">
        <v>0</v>
      </c>
      <c r="J18" s="135">
        <v>0</v>
      </c>
      <c r="K18" s="135">
        <v>0</v>
      </c>
      <c r="L18" s="135">
        <v>0</v>
      </c>
      <c r="M18" s="135">
        <v>6943852</v>
      </c>
      <c r="N18" s="135">
        <v>10674</v>
      </c>
    </row>
    <row r="19" spans="1:14" s="1" customFormat="1" x14ac:dyDescent="0.2">
      <c r="A19" s="20">
        <v>9</v>
      </c>
      <c r="B19" s="21" t="s">
        <v>66</v>
      </c>
      <c r="C19" s="10" t="s">
        <v>6</v>
      </c>
      <c r="D19" s="43">
        <f t="shared" si="2"/>
        <v>10770907.219999999</v>
      </c>
      <c r="E19" s="135">
        <v>0</v>
      </c>
      <c r="F19" s="135">
        <v>0</v>
      </c>
      <c r="G19" s="135">
        <v>1597729.22</v>
      </c>
      <c r="H19" s="135">
        <v>683841</v>
      </c>
      <c r="I19" s="135">
        <v>0</v>
      </c>
      <c r="J19" s="135">
        <v>0</v>
      </c>
      <c r="K19" s="135">
        <v>0</v>
      </c>
      <c r="L19" s="135">
        <v>0</v>
      </c>
      <c r="M19" s="135">
        <v>8489337</v>
      </c>
      <c r="N19" s="135">
        <v>14944</v>
      </c>
    </row>
    <row r="20" spans="1:14" s="1" customFormat="1" x14ac:dyDescent="0.2">
      <c r="A20" s="20">
        <v>10</v>
      </c>
      <c r="B20" s="21" t="s">
        <v>67</v>
      </c>
      <c r="C20" s="10" t="s">
        <v>18</v>
      </c>
      <c r="D20" s="43">
        <f t="shared" si="2"/>
        <v>12783116</v>
      </c>
      <c r="E20" s="135">
        <v>0</v>
      </c>
      <c r="F20" s="135">
        <v>0</v>
      </c>
      <c r="G20" s="135">
        <v>2500581</v>
      </c>
      <c r="H20" s="135">
        <v>662110</v>
      </c>
      <c r="I20" s="135">
        <v>0</v>
      </c>
      <c r="J20" s="135">
        <v>0</v>
      </c>
      <c r="K20" s="135">
        <v>0</v>
      </c>
      <c r="L20" s="135">
        <v>0</v>
      </c>
      <c r="M20" s="135">
        <v>9620425</v>
      </c>
      <c r="N20" s="135">
        <v>19214</v>
      </c>
    </row>
    <row r="21" spans="1:14" s="1" customFormat="1" x14ac:dyDescent="0.2">
      <c r="A21" s="20">
        <v>11</v>
      </c>
      <c r="B21" s="21" t="s">
        <v>68</v>
      </c>
      <c r="C21" s="10" t="s">
        <v>7</v>
      </c>
      <c r="D21" s="43">
        <f t="shared" si="2"/>
        <v>9476329</v>
      </c>
      <c r="E21" s="135">
        <v>0</v>
      </c>
      <c r="F21" s="135">
        <v>0</v>
      </c>
      <c r="G21" s="135">
        <v>1632547</v>
      </c>
      <c r="H21" s="135">
        <v>683841</v>
      </c>
      <c r="I21" s="135">
        <v>0</v>
      </c>
      <c r="J21" s="135">
        <v>0</v>
      </c>
      <c r="K21" s="135">
        <v>0</v>
      </c>
      <c r="L21" s="135">
        <v>0</v>
      </c>
      <c r="M21" s="135">
        <v>7159941</v>
      </c>
      <c r="N21" s="135">
        <v>6405</v>
      </c>
    </row>
    <row r="22" spans="1:14" s="1" customFormat="1" x14ac:dyDescent="0.2">
      <c r="A22" s="20">
        <v>12</v>
      </c>
      <c r="B22" s="21" t="s">
        <v>69</v>
      </c>
      <c r="C22" s="10" t="s">
        <v>19</v>
      </c>
      <c r="D22" s="43">
        <f t="shared" si="2"/>
        <v>21691406</v>
      </c>
      <c r="E22" s="135">
        <v>4425396</v>
      </c>
      <c r="F22" s="135">
        <v>0</v>
      </c>
      <c r="G22" s="135">
        <v>462263</v>
      </c>
      <c r="H22" s="135">
        <v>1788537</v>
      </c>
      <c r="I22" s="135">
        <v>0</v>
      </c>
      <c r="J22" s="135">
        <v>0</v>
      </c>
      <c r="K22" s="135">
        <v>0</v>
      </c>
      <c r="L22" s="135">
        <v>0</v>
      </c>
      <c r="M22" s="135">
        <v>15015210</v>
      </c>
      <c r="N22" s="135">
        <v>955210</v>
      </c>
    </row>
    <row r="23" spans="1:14" s="1" customFormat="1" x14ac:dyDescent="0.2">
      <c r="A23" s="20">
        <v>13</v>
      </c>
      <c r="B23" s="21" t="s">
        <v>234</v>
      </c>
      <c r="C23" s="10" t="s">
        <v>235</v>
      </c>
      <c r="D23" s="43">
        <f t="shared" si="2"/>
        <v>7109222</v>
      </c>
      <c r="E23" s="135">
        <v>0</v>
      </c>
      <c r="F23" s="135">
        <v>0</v>
      </c>
      <c r="G23" s="135">
        <v>7109222</v>
      </c>
      <c r="H23" s="135">
        <v>0</v>
      </c>
      <c r="I23" s="135">
        <v>0</v>
      </c>
      <c r="J23" s="135">
        <v>0</v>
      </c>
      <c r="K23" s="135">
        <v>0</v>
      </c>
      <c r="L23" s="135">
        <v>0</v>
      </c>
      <c r="M23" s="135">
        <v>0</v>
      </c>
      <c r="N23" s="135">
        <v>0</v>
      </c>
    </row>
    <row r="24" spans="1:14" s="1" customFormat="1" x14ac:dyDescent="0.2">
      <c r="A24" s="20">
        <v>14</v>
      </c>
      <c r="B24" s="21" t="s">
        <v>70</v>
      </c>
      <c r="C24" s="10" t="s">
        <v>22</v>
      </c>
      <c r="D24" s="43">
        <f t="shared" si="2"/>
        <v>9864740</v>
      </c>
      <c r="E24" s="135">
        <v>0</v>
      </c>
      <c r="F24" s="135">
        <v>0</v>
      </c>
      <c r="G24" s="135">
        <v>820576</v>
      </c>
      <c r="H24" s="135">
        <v>967294</v>
      </c>
      <c r="I24" s="135">
        <v>0</v>
      </c>
      <c r="J24" s="135">
        <v>0</v>
      </c>
      <c r="K24" s="135">
        <v>0</v>
      </c>
      <c r="L24" s="135">
        <v>0</v>
      </c>
      <c r="M24" s="135">
        <v>8076870</v>
      </c>
      <c r="N24" s="135">
        <v>386798</v>
      </c>
    </row>
    <row r="25" spans="1:14" s="1" customFormat="1" x14ac:dyDescent="0.2">
      <c r="A25" s="20">
        <v>15</v>
      </c>
      <c r="B25" s="21" t="s">
        <v>71</v>
      </c>
      <c r="C25" s="10" t="s">
        <v>10</v>
      </c>
      <c r="D25" s="43">
        <f t="shared" si="2"/>
        <v>15911828.16</v>
      </c>
      <c r="E25" s="135">
        <v>2659815</v>
      </c>
      <c r="F25" s="135">
        <v>0</v>
      </c>
      <c r="G25" s="135">
        <v>2459857.16</v>
      </c>
      <c r="H25" s="135">
        <v>1211777</v>
      </c>
      <c r="I25" s="135">
        <v>0</v>
      </c>
      <c r="J25" s="135">
        <v>0</v>
      </c>
      <c r="K25" s="135">
        <v>0</v>
      </c>
      <c r="L25" s="135">
        <v>0</v>
      </c>
      <c r="M25" s="135">
        <v>9580379</v>
      </c>
      <c r="N25" s="135">
        <v>40562</v>
      </c>
    </row>
    <row r="26" spans="1:14" s="1" customFormat="1" x14ac:dyDescent="0.2">
      <c r="A26" s="20">
        <v>16</v>
      </c>
      <c r="B26" s="21" t="s">
        <v>72</v>
      </c>
      <c r="C26" s="10" t="s">
        <v>348</v>
      </c>
      <c r="D26" s="43">
        <f t="shared" si="2"/>
        <v>23990495</v>
      </c>
      <c r="E26" s="135">
        <v>6447135</v>
      </c>
      <c r="F26" s="135">
        <v>0</v>
      </c>
      <c r="G26" s="135">
        <v>4380530</v>
      </c>
      <c r="H26" s="135">
        <v>1871454</v>
      </c>
      <c r="I26" s="135">
        <v>0</v>
      </c>
      <c r="J26" s="135">
        <v>0</v>
      </c>
      <c r="K26" s="135">
        <v>0</v>
      </c>
      <c r="L26" s="135">
        <v>0</v>
      </c>
      <c r="M26" s="135">
        <v>11291376</v>
      </c>
      <c r="N26" s="135">
        <v>42697</v>
      </c>
    </row>
    <row r="27" spans="1:14" s="19" customFormat="1" x14ac:dyDescent="0.2">
      <c r="A27" s="20">
        <v>17</v>
      </c>
      <c r="B27" s="21" t="s">
        <v>73</v>
      </c>
      <c r="C27" s="10" t="s">
        <v>9</v>
      </c>
      <c r="D27" s="43">
        <f t="shared" si="2"/>
        <v>73644046.579999998</v>
      </c>
      <c r="E27" s="135">
        <v>16178744</v>
      </c>
      <c r="F27" s="135">
        <v>9280691</v>
      </c>
      <c r="G27" s="135">
        <v>10118879.58</v>
      </c>
      <c r="H27" s="135">
        <v>4494575</v>
      </c>
      <c r="I27" s="135">
        <v>4198279</v>
      </c>
      <c r="J27" s="135">
        <v>0</v>
      </c>
      <c r="K27" s="135">
        <v>0</v>
      </c>
      <c r="L27" s="135">
        <v>0</v>
      </c>
      <c r="M27" s="135">
        <v>29372878</v>
      </c>
      <c r="N27" s="135">
        <v>1071730</v>
      </c>
    </row>
    <row r="28" spans="1:14" s="1" customFormat="1" x14ac:dyDescent="0.2">
      <c r="A28" s="20">
        <v>18</v>
      </c>
      <c r="B28" s="12" t="s">
        <v>74</v>
      </c>
      <c r="C28" s="10" t="s">
        <v>11</v>
      </c>
      <c r="D28" s="43">
        <f t="shared" si="2"/>
        <v>5753766</v>
      </c>
      <c r="E28" s="135">
        <v>0</v>
      </c>
      <c r="F28" s="135">
        <v>0</v>
      </c>
      <c r="G28" s="135">
        <v>486462</v>
      </c>
      <c r="H28" s="135">
        <v>445380</v>
      </c>
      <c r="I28" s="135">
        <v>0</v>
      </c>
      <c r="J28" s="135">
        <v>0</v>
      </c>
      <c r="K28" s="135">
        <v>0</v>
      </c>
      <c r="L28" s="135">
        <v>0</v>
      </c>
      <c r="M28" s="135">
        <v>4821924</v>
      </c>
      <c r="N28" s="135">
        <v>6405</v>
      </c>
    </row>
    <row r="29" spans="1:14" s="1" customFormat="1" x14ac:dyDescent="0.2">
      <c r="A29" s="20">
        <v>19</v>
      </c>
      <c r="B29" s="12" t="s">
        <v>75</v>
      </c>
      <c r="C29" s="10" t="s">
        <v>216</v>
      </c>
      <c r="D29" s="43">
        <f t="shared" si="2"/>
        <v>4556211</v>
      </c>
      <c r="E29" s="135">
        <v>0</v>
      </c>
      <c r="F29" s="135">
        <v>0</v>
      </c>
      <c r="G29" s="135">
        <v>0</v>
      </c>
      <c r="H29" s="135">
        <v>532675</v>
      </c>
      <c r="I29" s="135">
        <v>0</v>
      </c>
      <c r="J29" s="135">
        <v>0</v>
      </c>
      <c r="K29" s="135">
        <v>0</v>
      </c>
      <c r="L29" s="135">
        <v>0</v>
      </c>
      <c r="M29" s="135">
        <v>4023536</v>
      </c>
      <c r="N29" s="135">
        <v>10674</v>
      </c>
    </row>
    <row r="30" spans="1:14" x14ac:dyDescent="0.2">
      <c r="A30" s="20">
        <v>20</v>
      </c>
      <c r="B30" s="12" t="s">
        <v>76</v>
      </c>
      <c r="C30" s="10" t="s">
        <v>349</v>
      </c>
      <c r="D30" s="43">
        <f t="shared" si="2"/>
        <v>32552270.710000001</v>
      </c>
      <c r="E30" s="135">
        <v>4299037</v>
      </c>
      <c r="F30" s="135">
        <v>0</v>
      </c>
      <c r="G30" s="135">
        <v>5979188.71</v>
      </c>
      <c r="H30" s="135">
        <v>2901841</v>
      </c>
      <c r="I30" s="135">
        <v>0</v>
      </c>
      <c r="J30" s="135">
        <v>0</v>
      </c>
      <c r="K30" s="135">
        <v>0</v>
      </c>
      <c r="L30" s="135">
        <v>0</v>
      </c>
      <c r="M30" s="135">
        <v>19372204</v>
      </c>
      <c r="N30" s="135">
        <v>1136841</v>
      </c>
    </row>
    <row r="31" spans="1:14" s="19" customFormat="1" x14ac:dyDescent="0.2">
      <c r="A31" s="20">
        <v>21</v>
      </c>
      <c r="B31" s="12" t="s">
        <v>77</v>
      </c>
      <c r="C31" s="10" t="s">
        <v>38</v>
      </c>
      <c r="D31" s="43">
        <f t="shared" si="2"/>
        <v>43364550</v>
      </c>
      <c r="E31" s="135">
        <v>9633457</v>
      </c>
      <c r="F31" s="135">
        <v>8923069</v>
      </c>
      <c r="G31" s="135">
        <v>7839136</v>
      </c>
      <c r="H31" s="135">
        <v>2284465</v>
      </c>
      <c r="I31" s="135">
        <v>0</v>
      </c>
      <c r="J31" s="135">
        <v>0</v>
      </c>
      <c r="K31" s="135">
        <v>0</v>
      </c>
      <c r="L31" s="135">
        <v>0</v>
      </c>
      <c r="M31" s="135">
        <v>14684423</v>
      </c>
      <c r="N31" s="135">
        <v>928430</v>
      </c>
    </row>
    <row r="32" spans="1:14" s="19" customFormat="1" x14ac:dyDescent="0.2">
      <c r="A32" s="20">
        <v>22</v>
      </c>
      <c r="B32" s="21" t="s">
        <v>78</v>
      </c>
      <c r="C32" s="10" t="s">
        <v>79</v>
      </c>
      <c r="D32" s="43">
        <f t="shared" si="2"/>
        <v>6698760</v>
      </c>
      <c r="E32" s="135">
        <v>0</v>
      </c>
      <c r="F32" s="135">
        <v>0</v>
      </c>
      <c r="G32" s="135">
        <v>945162</v>
      </c>
      <c r="H32" s="135">
        <v>462686</v>
      </c>
      <c r="I32" s="135">
        <v>0</v>
      </c>
      <c r="J32" s="135">
        <v>0</v>
      </c>
      <c r="K32" s="135">
        <v>0</v>
      </c>
      <c r="L32" s="135">
        <v>0</v>
      </c>
      <c r="M32" s="135">
        <v>5290912</v>
      </c>
      <c r="N32" s="135">
        <v>23358</v>
      </c>
    </row>
    <row r="33" spans="1:14" s="1" customFormat="1" x14ac:dyDescent="0.2">
      <c r="A33" s="20">
        <v>23</v>
      </c>
      <c r="B33" s="21" t="s">
        <v>80</v>
      </c>
      <c r="C33" s="10" t="s">
        <v>81</v>
      </c>
      <c r="D33" s="43">
        <f t="shared" si="2"/>
        <v>8426912</v>
      </c>
      <c r="E33" s="135">
        <v>0</v>
      </c>
      <c r="F33" s="135">
        <v>8426912</v>
      </c>
      <c r="G33" s="135">
        <v>0</v>
      </c>
      <c r="H33" s="135">
        <v>0</v>
      </c>
      <c r="I33" s="135">
        <v>0</v>
      </c>
      <c r="J33" s="135">
        <v>0</v>
      </c>
      <c r="K33" s="135">
        <v>0</v>
      </c>
      <c r="L33" s="135">
        <v>0</v>
      </c>
      <c r="M33" s="135">
        <v>0</v>
      </c>
      <c r="N33" s="135">
        <v>0</v>
      </c>
    </row>
    <row r="34" spans="1:14" s="1" customFormat="1" ht="24" x14ac:dyDescent="0.2">
      <c r="A34" s="20">
        <v>24</v>
      </c>
      <c r="B34" s="21" t="s">
        <v>82</v>
      </c>
      <c r="C34" s="10" t="s">
        <v>83</v>
      </c>
      <c r="D34" s="43">
        <f t="shared" si="2"/>
        <v>0</v>
      </c>
      <c r="E34" s="135">
        <v>0</v>
      </c>
      <c r="F34" s="135">
        <v>0</v>
      </c>
      <c r="G34" s="135">
        <v>0</v>
      </c>
      <c r="H34" s="135">
        <v>0</v>
      </c>
      <c r="I34" s="135">
        <v>0</v>
      </c>
      <c r="J34" s="135">
        <v>0</v>
      </c>
      <c r="K34" s="135">
        <v>0</v>
      </c>
      <c r="L34" s="135">
        <v>0</v>
      </c>
      <c r="M34" s="135">
        <v>0</v>
      </c>
      <c r="N34" s="135">
        <v>0</v>
      </c>
    </row>
    <row r="35" spans="1:14" s="1" customFormat="1" x14ac:dyDescent="0.2">
      <c r="A35" s="20">
        <v>25</v>
      </c>
      <c r="B35" s="12" t="s">
        <v>84</v>
      </c>
      <c r="C35" s="10" t="s">
        <v>85</v>
      </c>
      <c r="D35" s="43">
        <f t="shared" si="2"/>
        <v>221571638.73000002</v>
      </c>
      <c r="E35" s="135">
        <v>38133361</v>
      </c>
      <c r="F35" s="135">
        <v>17103134</v>
      </c>
      <c r="G35" s="135">
        <v>24532038.73</v>
      </c>
      <c r="H35" s="135">
        <v>13115685</v>
      </c>
      <c r="I35" s="135">
        <v>21695785</v>
      </c>
      <c r="J35" s="135">
        <v>0</v>
      </c>
      <c r="K35" s="135">
        <v>0</v>
      </c>
      <c r="L35" s="135">
        <v>0</v>
      </c>
      <c r="M35" s="135">
        <v>106991635</v>
      </c>
      <c r="N35" s="135">
        <v>2865035</v>
      </c>
    </row>
    <row r="36" spans="1:14" s="1" customFormat="1" x14ac:dyDescent="0.2">
      <c r="A36" s="20">
        <v>26</v>
      </c>
      <c r="B36" s="21" t="s">
        <v>86</v>
      </c>
      <c r="C36" s="10" t="s">
        <v>87</v>
      </c>
      <c r="D36" s="43">
        <f t="shared" si="2"/>
        <v>6142137</v>
      </c>
      <c r="E36" s="135">
        <v>0</v>
      </c>
      <c r="F36" s="135">
        <v>0</v>
      </c>
      <c r="G36" s="135">
        <v>4193020</v>
      </c>
      <c r="H36" s="135">
        <v>345706</v>
      </c>
      <c r="I36" s="135">
        <v>0</v>
      </c>
      <c r="J36" s="135">
        <v>0</v>
      </c>
      <c r="K36" s="135">
        <v>0</v>
      </c>
      <c r="L36" s="135">
        <v>0</v>
      </c>
      <c r="M36" s="135">
        <v>1603411</v>
      </c>
      <c r="N36" s="135">
        <v>187868</v>
      </c>
    </row>
    <row r="37" spans="1:14" s="1" customFormat="1" x14ac:dyDescent="0.2">
      <c r="A37" s="20">
        <v>27</v>
      </c>
      <c r="B37" s="13" t="s">
        <v>88</v>
      </c>
      <c r="C37" s="10" t="s">
        <v>89</v>
      </c>
      <c r="D37" s="43">
        <f t="shared" si="2"/>
        <v>0</v>
      </c>
      <c r="E37" s="135">
        <v>0</v>
      </c>
      <c r="F37" s="135">
        <v>0</v>
      </c>
      <c r="G37" s="135">
        <v>0</v>
      </c>
      <c r="H37" s="135">
        <v>0</v>
      </c>
      <c r="I37" s="135">
        <v>0</v>
      </c>
      <c r="J37" s="135">
        <v>0</v>
      </c>
      <c r="K37" s="135">
        <v>0</v>
      </c>
      <c r="L37" s="135">
        <v>0</v>
      </c>
      <c r="M37" s="135">
        <v>0</v>
      </c>
      <c r="N37" s="135">
        <v>0</v>
      </c>
    </row>
    <row r="38" spans="1:14" s="19" customFormat="1" x14ac:dyDescent="0.2">
      <c r="A38" s="20">
        <v>28</v>
      </c>
      <c r="B38" s="13" t="s">
        <v>90</v>
      </c>
      <c r="C38" s="10" t="s">
        <v>39</v>
      </c>
      <c r="D38" s="43">
        <f t="shared" si="2"/>
        <v>54911001</v>
      </c>
      <c r="E38" s="135">
        <v>19497264</v>
      </c>
      <c r="F38" s="135">
        <v>0</v>
      </c>
      <c r="G38" s="135">
        <v>6217237</v>
      </c>
      <c r="H38" s="135">
        <v>3839129</v>
      </c>
      <c r="I38" s="135">
        <v>5389327</v>
      </c>
      <c r="J38" s="135">
        <v>0</v>
      </c>
      <c r="K38" s="135">
        <v>0</v>
      </c>
      <c r="L38" s="135">
        <v>0</v>
      </c>
      <c r="M38" s="135">
        <v>19968044</v>
      </c>
      <c r="N38" s="135">
        <v>734382</v>
      </c>
    </row>
    <row r="39" spans="1:14" x14ac:dyDescent="0.2">
      <c r="A39" s="20">
        <v>29</v>
      </c>
      <c r="B39" s="12" t="s">
        <v>91</v>
      </c>
      <c r="C39" s="10" t="s">
        <v>37</v>
      </c>
      <c r="D39" s="43">
        <f t="shared" si="2"/>
        <v>70240420.24000001</v>
      </c>
      <c r="E39" s="135">
        <v>11771916</v>
      </c>
      <c r="F39" s="135">
        <v>0</v>
      </c>
      <c r="G39" s="135">
        <v>11820166.24</v>
      </c>
      <c r="H39" s="135">
        <v>6219670</v>
      </c>
      <c r="I39" s="135">
        <v>5611181</v>
      </c>
      <c r="J39" s="135">
        <v>0</v>
      </c>
      <c r="K39" s="135">
        <v>0</v>
      </c>
      <c r="L39" s="135">
        <v>0</v>
      </c>
      <c r="M39" s="135">
        <v>34817487</v>
      </c>
      <c r="N39" s="135">
        <v>1417872</v>
      </c>
    </row>
    <row r="40" spans="1:14" s="1" customFormat="1" x14ac:dyDescent="0.2">
      <c r="A40" s="20">
        <v>30</v>
      </c>
      <c r="B40" s="13" t="s">
        <v>92</v>
      </c>
      <c r="C40" s="10" t="s">
        <v>16</v>
      </c>
      <c r="D40" s="43">
        <f t="shared" si="2"/>
        <v>10387740</v>
      </c>
      <c r="E40" s="135">
        <v>0</v>
      </c>
      <c r="F40" s="135">
        <v>0</v>
      </c>
      <c r="G40" s="135">
        <v>1990476</v>
      </c>
      <c r="H40" s="135">
        <v>767357</v>
      </c>
      <c r="I40" s="135">
        <v>0</v>
      </c>
      <c r="J40" s="135">
        <v>0</v>
      </c>
      <c r="K40" s="135">
        <v>0</v>
      </c>
      <c r="L40" s="135">
        <v>0</v>
      </c>
      <c r="M40" s="135">
        <v>7629907</v>
      </c>
      <c r="N40" s="135">
        <v>14944</v>
      </c>
    </row>
    <row r="41" spans="1:14" s="1" customFormat="1" x14ac:dyDescent="0.2">
      <c r="A41" s="20">
        <v>31</v>
      </c>
      <c r="B41" s="21" t="s">
        <v>93</v>
      </c>
      <c r="C41" s="10" t="s">
        <v>21</v>
      </c>
      <c r="D41" s="43">
        <f t="shared" si="2"/>
        <v>39229803.689999998</v>
      </c>
      <c r="E41" s="135">
        <v>5902390</v>
      </c>
      <c r="F41" s="135">
        <v>0</v>
      </c>
      <c r="G41" s="135">
        <v>4776658.6899999995</v>
      </c>
      <c r="H41" s="135">
        <v>2708529</v>
      </c>
      <c r="I41" s="135">
        <v>653273</v>
      </c>
      <c r="J41" s="135">
        <v>0</v>
      </c>
      <c r="K41" s="135">
        <v>0</v>
      </c>
      <c r="L41" s="135">
        <v>0</v>
      </c>
      <c r="M41" s="135">
        <v>25188953</v>
      </c>
      <c r="N41" s="135">
        <v>852858</v>
      </c>
    </row>
    <row r="42" spans="1:14" s="1" customFormat="1" x14ac:dyDescent="0.2">
      <c r="A42" s="20">
        <v>32</v>
      </c>
      <c r="B42" s="13" t="s">
        <v>94</v>
      </c>
      <c r="C42" s="10" t="s">
        <v>24</v>
      </c>
      <c r="D42" s="43">
        <f t="shared" si="2"/>
        <v>14180626</v>
      </c>
      <c r="E42" s="135">
        <v>0</v>
      </c>
      <c r="F42" s="135">
        <v>0</v>
      </c>
      <c r="G42" s="135">
        <v>2985723</v>
      </c>
      <c r="H42" s="135">
        <v>1310957</v>
      </c>
      <c r="I42" s="135">
        <v>0</v>
      </c>
      <c r="J42" s="135">
        <v>0</v>
      </c>
      <c r="K42" s="135">
        <v>0</v>
      </c>
      <c r="L42" s="135">
        <v>0</v>
      </c>
      <c r="M42" s="135">
        <v>9883946</v>
      </c>
      <c r="N42" s="135">
        <v>421205</v>
      </c>
    </row>
    <row r="43" spans="1:14" x14ac:dyDescent="0.2">
      <c r="A43" s="20">
        <v>33</v>
      </c>
      <c r="B43" s="12" t="s">
        <v>95</v>
      </c>
      <c r="C43" s="10" t="s">
        <v>217</v>
      </c>
      <c r="D43" s="43">
        <f t="shared" si="2"/>
        <v>32145666</v>
      </c>
      <c r="E43" s="135">
        <v>0</v>
      </c>
      <c r="F43" s="135">
        <v>0</v>
      </c>
      <c r="G43" s="135">
        <v>6312682</v>
      </c>
      <c r="H43" s="135">
        <v>3564587</v>
      </c>
      <c r="I43" s="135">
        <v>0</v>
      </c>
      <c r="J43" s="135">
        <v>0</v>
      </c>
      <c r="K43" s="135">
        <v>0</v>
      </c>
      <c r="L43" s="135">
        <v>0</v>
      </c>
      <c r="M43" s="135">
        <v>22268397</v>
      </c>
      <c r="N43" s="135">
        <v>1210148</v>
      </c>
    </row>
    <row r="44" spans="1:14" s="1" customFormat="1" x14ac:dyDescent="0.2">
      <c r="A44" s="20">
        <v>34</v>
      </c>
      <c r="B44" s="14" t="s">
        <v>96</v>
      </c>
      <c r="C44" s="15" t="s">
        <v>218</v>
      </c>
      <c r="D44" s="43">
        <f t="shared" si="2"/>
        <v>12142335</v>
      </c>
      <c r="E44" s="135">
        <v>0</v>
      </c>
      <c r="F44" s="135">
        <v>0</v>
      </c>
      <c r="G44" s="135">
        <v>1943073</v>
      </c>
      <c r="H44" s="135">
        <v>1005904</v>
      </c>
      <c r="I44" s="135">
        <v>0</v>
      </c>
      <c r="J44" s="135">
        <v>0</v>
      </c>
      <c r="K44" s="135">
        <v>0</v>
      </c>
      <c r="L44" s="135">
        <v>0</v>
      </c>
      <c r="M44" s="135">
        <v>9193358</v>
      </c>
      <c r="N44" s="135">
        <v>426154</v>
      </c>
    </row>
    <row r="45" spans="1:14" s="1" customFormat="1" x14ac:dyDescent="0.2">
      <c r="A45" s="20">
        <v>35</v>
      </c>
      <c r="B45" s="12" t="s">
        <v>97</v>
      </c>
      <c r="C45" s="10" t="s">
        <v>219</v>
      </c>
      <c r="D45" s="43">
        <f t="shared" si="2"/>
        <v>7392905</v>
      </c>
      <c r="E45" s="135">
        <v>0</v>
      </c>
      <c r="F45" s="135">
        <v>0</v>
      </c>
      <c r="G45" s="135">
        <v>359863</v>
      </c>
      <c r="H45" s="135">
        <v>687627</v>
      </c>
      <c r="I45" s="135">
        <v>0</v>
      </c>
      <c r="J45" s="135">
        <v>0</v>
      </c>
      <c r="K45" s="135">
        <v>0</v>
      </c>
      <c r="L45" s="135">
        <v>0</v>
      </c>
      <c r="M45" s="135">
        <v>6345415</v>
      </c>
      <c r="N45" s="135">
        <v>2135</v>
      </c>
    </row>
    <row r="46" spans="1:14" s="1" customFormat="1" x14ac:dyDescent="0.2">
      <c r="A46" s="20">
        <v>36</v>
      </c>
      <c r="B46" s="12" t="s">
        <v>98</v>
      </c>
      <c r="C46" s="10" t="s">
        <v>23</v>
      </c>
      <c r="D46" s="43">
        <f t="shared" si="2"/>
        <v>16533720.050000001</v>
      </c>
      <c r="E46" s="135">
        <v>1412292</v>
      </c>
      <c r="F46" s="135">
        <v>0</v>
      </c>
      <c r="G46" s="135">
        <v>2776514.05</v>
      </c>
      <c r="H46" s="135">
        <v>1583791</v>
      </c>
      <c r="I46" s="135">
        <v>0</v>
      </c>
      <c r="J46" s="135">
        <v>0</v>
      </c>
      <c r="K46" s="135">
        <v>0</v>
      </c>
      <c r="L46" s="135">
        <v>0</v>
      </c>
      <c r="M46" s="135">
        <v>10761123</v>
      </c>
      <c r="N46" s="135">
        <v>14944</v>
      </c>
    </row>
    <row r="47" spans="1:14" s="1" customFormat="1" x14ac:dyDescent="0.2">
      <c r="A47" s="20">
        <v>37</v>
      </c>
      <c r="B47" s="21" t="s">
        <v>99</v>
      </c>
      <c r="C47" s="10" t="s">
        <v>20</v>
      </c>
      <c r="D47" s="43">
        <f t="shared" si="2"/>
        <v>6678825</v>
      </c>
      <c r="E47" s="135">
        <v>0</v>
      </c>
      <c r="F47" s="135">
        <v>0</v>
      </c>
      <c r="G47" s="135">
        <v>900310</v>
      </c>
      <c r="H47" s="135">
        <v>475679</v>
      </c>
      <c r="I47" s="135">
        <v>0</v>
      </c>
      <c r="J47" s="135">
        <v>0</v>
      </c>
      <c r="K47" s="135">
        <v>0</v>
      </c>
      <c r="L47" s="135">
        <v>0</v>
      </c>
      <c r="M47" s="135">
        <v>5302836</v>
      </c>
      <c r="N47" s="135">
        <v>4270</v>
      </c>
    </row>
    <row r="48" spans="1:14" s="1" customFormat="1" x14ac:dyDescent="0.2">
      <c r="A48" s="20">
        <v>38</v>
      </c>
      <c r="B48" s="13" t="s">
        <v>100</v>
      </c>
      <c r="C48" s="10" t="s">
        <v>101</v>
      </c>
      <c r="D48" s="43">
        <f t="shared" si="2"/>
        <v>9898135</v>
      </c>
      <c r="E48" s="135">
        <v>2174351</v>
      </c>
      <c r="F48" s="135">
        <v>1037999</v>
      </c>
      <c r="G48" s="135">
        <v>1207051</v>
      </c>
      <c r="H48" s="135">
        <v>671035</v>
      </c>
      <c r="I48" s="135">
        <v>601193</v>
      </c>
      <c r="J48" s="135">
        <v>0</v>
      </c>
      <c r="K48" s="135">
        <v>0</v>
      </c>
      <c r="L48" s="135">
        <v>0</v>
      </c>
      <c r="M48" s="135">
        <v>4206506</v>
      </c>
      <c r="N48" s="135">
        <v>0</v>
      </c>
    </row>
    <row r="49" spans="1:14" s="19" customFormat="1" x14ac:dyDescent="0.2">
      <c r="A49" s="20">
        <v>39</v>
      </c>
      <c r="B49" s="21" t="s">
        <v>102</v>
      </c>
      <c r="C49" s="10" t="s">
        <v>103</v>
      </c>
      <c r="D49" s="43">
        <f t="shared" si="2"/>
        <v>75017018</v>
      </c>
      <c r="E49" s="135">
        <v>11442255</v>
      </c>
      <c r="F49" s="135">
        <v>10498610</v>
      </c>
      <c r="G49" s="135">
        <v>8716205</v>
      </c>
      <c r="H49" s="135">
        <v>6302634</v>
      </c>
      <c r="I49" s="135">
        <v>5620061</v>
      </c>
      <c r="J49" s="135">
        <v>0</v>
      </c>
      <c r="K49" s="135">
        <v>0</v>
      </c>
      <c r="L49" s="135">
        <v>0</v>
      </c>
      <c r="M49" s="135">
        <v>32437253</v>
      </c>
      <c r="N49" s="135">
        <v>1260612</v>
      </c>
    </row>
    <row r="50" spans="1:14" s="1" customFormat="1" x14ac:dyDescent="0.2">
      <c r="A50" s="20">
        <v>40</v>
      </c>
      <c r="B50" s="12" t="s">
        <v>104</v>
      </c>
      <c r="C50" s="10" t="s">
        <v>224</v>
      </c>
      <c r="D50" s="43">
        <f t="shared" si="2"/>
        <v>11377647</v>
      </c>
      <c r="E50" s="135">
        <v>0</v>
      </c>
      <c r="F50" s="135">
        <v>0</v>
      </c>
      <c r="G50" s="135">
        <v>1714044</v>
      </c>
      <c r="H50" s="135">
        <v>828296</v>
      </c>
      <c r="I50" s="135">
        <v>0</v>
      </c>
      <c r="J50" s="135">
        <v>0</v>
      </c>
      <c r="K50" s="135">
        <v>0</v>
      </c>
      <c r="L50" s="135">
        <v>0</v>
      </c>
      <c r="M50" s="135">
        <v>8835307</v>
      </c>
      <c r="N50" s="135">
        <v>23483</v>
      </c>
    </row>
    <row r="51" spans="1:14" s="1" customFormat="1" x14ac:dyDescent="0.2">
      <c r="A51" s="20">
        <v>41</v>
      </c>
      <c r="B51" s="12" t="s">
        <v>105</v>
      </c>
      <c r="C51" s="10" t="s">
        <v>2</v>
      </c>
      <c r="D51" s="43">
        <f t="shared" si="2"/>
        <v>35249873</v>
      </c>
      <c r="E51" s="135">
        <v>0</v>
      </c>
      <c r="F51" s="135">
        <v>0</v>
      </c>
      <c r="G51" s="135">
        <v>6695136</v>
      </c>
      <c r="H51" s="135">
        <v>2853004</v>
      </c>
      <c r="I51" s="135">
        <v>5406794</v>
      </c>
      <c r="J51" s="135">
        <v>0</v>
      </c>
      <c r="K51" s="135">
        <v>0</v>
      </c>
      <c r="L51" s="135">
        <v>0</v>
      </c>
      <c r="M51" s="135">
        <v>20294939</v>
      </c>
      <c r="N51" s="135">
        <v>947127</v>
      </c>
    </row>
    <row r="52" spans="1:14" s="1" customFormat="1" x14ac:dyDescent="0.2">
      <c r="A52" s="20">
        <v>42</v>
      </c>
      <c r="B52" s="21" t="s">
        <v>106</v>
      </c>
      <c r="C52" s="10" t="s">
        <v>3</v>
      </c>
      <c r="D52" s="43">
        <f t="shared" si="2"/>
        <v>7035016.8499999996</v>
      </c>
      <c r="E52" s="135">
        <v>0</v>
      </c>
      <c r="F52" s="135">
        <v>0</v>
      </c>
      <c r="G52" s="135">
        <v>1574300.85</v>
      </c>
      <c r="H52" s="135">
        <v>633693</v>
      </c>
      <c r="I52" s="135">
        <v>0</v>
      </c>
      <c r="J52" s="135">
        <v>0</v>
      </c>
      <c r="K52" s="135">
        <v>0</v>
      </c>
      <c r="L52" s="135">
        <v>0</v>
      </c>
      <c r="M52" s="135">
        <v>4827023</v>
      </c>
      <c r="N52" s="135">
        <v>8539</v>
      </c>
    </row>
    <row r="53" spans="1:14" s="1" customFormat="1" x14ac:dyDescent="0.2">
      <c r="A53" s="20">
        <v>43</v>
      </c>
      <c r="B53" s="13" t="s">
        <v>152</v>
      </c>
      <c r="C53" s="10" t="s">
        <v>32</v>
      </c>
      <c r="D53" s="43">
        <f t="shared" si="2"/>
        <v>15160032.390000001</v>
      </c>
      <c r="E53" s="135">
        <v>2774361</v>
      </c>
      <c r="F53" s="135">
        <v>0</v>
      </c>
      <c r="G53" s="135">
        <v>2231549.39</v>
      </c>
      <c r="H53" s="135">
        <v>884048</v>
      </c>
      <c r="I53" s="135">
        <v>0</v>
      </c>
      <c r="J53" s="135">
        <v>0</v>
      </c>
      <c r="K53" s="135">
        <v>0</v>
      </c>
      <c r="L53" s="135">
        <v>0</v>
      </c>
      <c r="M53" s="135">
        <v>9270074</v>
      </c>
      <c r="N53" s="135">
        <v>1065104</v>
      </c>
    </row>
    <row r="54" spans="1:14" s="1" customFormat="1" x14ac:dyDescent="0.2">
      <c r="A54" s="20">
        <v>44</v>
      </c>
      <c r="B54" s="21" t="s">
        <v>107</v>
      </c>
      <c r="C54" s="10" t="s">
        <v>220</v>
      </c>
      <c r="D54" s="43">
        <f t="shared" si="2"/>
        <v>13338353.73</v>
      </c>
      <c r="E54" s="135">
        <v>0</v>
      </c>
      <c r="F54" s="135">
        <v>0</v>
      </c>
      <c r="G54" s="135">
        <v>2178478.73</v>
      </c>
      <c r="H54" s="135">
        <v>1363207</v>
      </c>
      <c r="I54" s="135">
        <v>0</v>
      </c>
      <c r="J54" s="135">
        <v>0</v>
      </c>
      <c r="K54" s="135">
        <v>0</v>
      </c>
      <c r="L54" s="135">
        <v>0</v>
      </c>
      <c r="M54" s="135">
        <v>9796668</v>
      </c>
      <c r="N54" s="135">
        <v>25618</v>
      </c>
    </row>
    <row r="55" spans="1:14" s="1" customFormat="1" x14ac:dyDescent="0.2">
      <c r="A55" s="20">
        <v>45</v>
      </c>
      <c r="B55" s="13" t="s">
        <v>108</v>
      </c>
      <c r="C55" s="10" t="s">
        <v>0</v>
      </c>
      <c r="D55" s="43">
        <f t="shared" si="2"/>
        <v>19226180.48</v>
      </c>
      <c r="E55" s="135">
        <v>2364595</v>
      </c>
      <c r="F55" s="135">
        <v>0</v>
      </c>
      <c r="G55" s="135">
        <v>3150952.48</v>
      </c>
      <c r="H55" s="135">
        <v>1218502</v>
      </c>
      <c r="I55" s="135">
        <v>2243970</v>
      </c>
      <c r="J55" s="135">
        <v>0</v>
      </c>
      <c r="K55" s="135">
        <v>0</v>
      </c>
      <c r="L55" s="135">
        <v>0</v>
      </c>
      <c r="M55" s="135">
        <v>10248161</v>
      </c>
      <c r="N55" s="135">
        <v>32023</v>
      </c>
    </row>
    <row r="56" spans="1:14" s="1" customFormat="1" x14ac:dyDescent="0.2">
      <c r="A56" s="20">
        <v>46</v>
      </c>
      <c r="B56" s="21" t="s">
        <v>109</v>
      </c>
      <c r="C56" s="10" t="s">
        <v>4</v>
      </c>
      <c r="D56" s="43">
        <f t="shared" si="2"/>
        <v>4832803</v>
      </c>
      <c r="E56" s="135">
        <v>0</v>
      </c>
      <c r="F56" s="135">
        <v>0</v>
      </c>
      <c r="G56" s="135">
        <v>542836</v>
      </c>
      <c r="H56" s="135">
        <v>407383</v>
      </c>
      <c r="I56" s="135">
        <v>0</v>
      </c>
      <c r="J56" s="135">
        <v>0</v>
      </c>
      <c r="K56" s="135">
        <v>0</v>
      </c>
      <c r="L56" s="135">
        <v>0</v>
      </c>
      <c r="M56" s="135">
        <v>3882584</v>
      </c>
      <c r="N56" s="135">
        <v>8539</v>
      </c>
    </row>
    <row r="57" spans="1:14" s="1" customFormat="1" x14ac:dyDescent="0.2">
      <c r="A57" s="20">
        <v>47</v>
      </c>
      <c r="B57" s="13" t="s">
        <v>110</v>
      </c>
      <c r="C57" s="10" t="s">
        <v>1</v>
      </c>
      <c r="D57" s="43">
        <f t="shared" si="2"/>
        <v>10583600</v>
      </c>
      <c r="E57" s="135">
        <v>0</v>
      </c>
      <c r="F57" s="135">
        <v>0</v>
      </c>
      <c r="G57" s="135">
        <v>1835252</v>
      </c>
      <c r="H57" s="135">
        <v>798278</v>
      </c>
      <c r="I57" s="135">
        <v>0</v>
      </c>
      <c r="J57" s="135">
        <v>0</v>
      </c>
      <c r="K57" s="135">
        <v>0</v>
      </c>
      <c r="L57" s="135">
        <v>0</v>
      </c>
      <c r="M57" s="135">
        <v>7950070</v>
      </c>
      <c r="N57" s="135">
        <v>667412</v>
      </c>
    </row>
    <row r="58" spans="1:14" s="1" customFormat="1" x14ac:dyDescent="0.2">
      <c r="A58" s="20">
        <v>48</v>
      </c>
      <c r="B58" s="21" t="s">
        <v>111</v>
      </c>
      <c r="C58" s="10" t="s">
        <v>221</v>
      </c>
      <c r="D58" s="43">
        <f t="shared" si="2"/>
        <v>19116646.800000001</v>
      </c>
      <c r="E58" s="135">
        <v>0</v>
      </c>
      <c r="F58" s="135">
        <v>0</v>
      </c>
      <c r="G58" s="135">
        <v>3187125.8</v>
      </c>
      <c r="H58" s="135">
        <v>1212078</v>
      </c>
      <c r="I58" s="135">
        <v>0</v>
      </c>
      <c r="J58" s="135">
        <v>0</v>
      </c>
      <c r="K58" s="135">
        <v>0</v>
      </c>
      <c r="L58" s="135">
        <v>0</v>
      </c>
      <c r="M58" s="135">
        <v>14717443</v>
      </c>
      <c r="N58" s="135">
        <v>372720</v>
      </c>
    </row>
    <row r="59" spans="1:14" s="1" customFormat="1" x14ac:dyDescent="0.2">
      <c r="A59" s="20">
        <v>49</v>
      </c>
      <c r="B59" s="21" t="s">
        <v>112</v>
      </c>
      <c r="C59" s="10" t="s">
        <v>25</v>
      </c>
      <c r="D59" s="43">
        <f t="shared" si="2"/>
        <v>68005934</v>
      </c>
      <c r="E59" s="135">
        <v>10684190</v>
      </c>
      <c r="F59" s="135">
        <v>0</v>
      </c>
      <c r="G59" s="135">
        <v>9794666</v>
      </c>
      <c r="H59" s="135">
        <v>3921364</v>
      </c>
      <c r="I59" s="135">
        <v>4589204</v>
      </c>
      <c r="J59" s="135">
        <v>0</v>
      </c>
      <c r="K59" s="135">
        <v>0</v>
      </c>
      <c r="L59" s="135">
        <v>0</v>
      </c>
      <c r="M59" s="135">
        <v>39016510</v>
      </c>
      <c r="N59" s="135">
        <v>1406791</v>
      </c>
    </row>
    <row r="60" spans="1:14" s="1" customFormat="1" x14ac:dyDescent="0.2">
      <c r="A60" s="20">
        <v>50</v>
      </c>
      <c r="B60" s="21" t="s">
        <v>160</v>
      </c>
      <c r="C60" s="10" t="s">
        <v>53</v>
      </c>
      <c r="D60" s="43">
        <f t="shared" si="2"/>
        <v>9711571.1899999995</v>
      </c>
      <c r="E60" s="135">
        <v>0</v>
      </c>
      <c r="F60" s="135">
        <v>0</v>
      </c>
      <c r="G60" s="135">
        <v>2460028.19</v>
      </c>
      <c r="H60" s="135">
        <v>945699</v>
      </c>
      <c r="I60" s="135">
        <v>0</v>
      </c>
      <c r="J60" s="135">
        <v>0</v>
      </c>
      <c r="K60" s="135">
        <v>0</v>
      </c>
      <c r="L60" s="135">
        <v>0</v>
      </c>
      <c r="M60" s="135">
        <v>6305844</v>
      </c>
      <c r="N60" s="135">
        <v>848662</v>
      </c>
    </row>
    <row r="61" spans="1:14" s="1" customFormat="1" x14ac:dyDescent="0.2">
      <c r="A61" s="20">
        <v>51</v>
      </c>
      <c r="B61" s="21" t="s">
        <v>113</v>
      </c>
      <c r="C61" s="10" t="s">
        <v>222</v>
      </c>
      <c r="D61" s="43">
        <f t="shared" si="2"/>
        <v>8937913</v>
      </c>
      <c r="E61" s="135">
        <v>0</v>
      </c>
      <c r="F61" s="135">
        <v>0</v>
      </c>
      <c r="G61" s="135">
        <v>1652750</v>
      </c>
      <c r="H61" s="135">
        <v>656403</v>
      </c>
      <c r="I61" s="135">
        <v>0</v>
      </c>
      <c r="J61" s="135">
        <v>0</v>
      </c>
      <c r="K61" s="135">
        <v>0</v>
      </c>
      <c r="L61" s="135">
        <v>0</v>
      </c>
      <c r="M61" s="135">
        <v>6628760</v>
      </c>
      <c r="N61" s="135">
        <v>14944</v>
      </c>
    </row>
    <row r="62" spans="1:14" s="1" customFormat="1" x14ac:dyDescent="0.2">
      <c r="A62" s="20">
        <v>52</v>
      </c>
      <c r="B62" s="13" t="s">
        <v>162</v>
      </c>
      <c r="C62" s="10" t="s">
        <v>223</v>
      </c>
      <c r="D62" s="43">
        <f t="shared" si="2"/>
        <v>11922347.68</v>
      </c>
      <c r="E62" s="135">
        <v>1656848</v>
      </c>
      <c r="F62" s="135">
        <v>0</v>
      </c>
      <c r="G62" s="135">
        <v>2529048.6799999997</v>
      </c>
      <c r="H62" s="135">
        <v>629588</v>
      </c>
      <c r="I62" s="135">
        <v>0</v>
      </c>
      <c r="J62" s="135">
        <v>0</v>
      </c>
      <c r="K62" s="135">
        <v>0</v>
      </c>
      <c r="L62" s="135">
        <v>0</v>
      </c>
      <c r="M62" s="135">
        <v>7106863</v>
      </c>
      <c r="N62" s="135">
        <v>19214</v>
      </c>
    </row>
    <row r="63" spans="1:14" s="1" customFormat="1" x14ac:dyDescent="0.2">
      <c r="A63" s="20">
        <v>53</v>
      </c>
      <c r="B63" s="21" t="s">
        <v>226</v>
      </c>
      <c r="C63" s="10" t="s">
        <v>225</v>
      </c>
      <c r="D63" s="43">
        <f t="shared" si="2"/>
        <v>0</v>
      </c>
      <c r="E63" s="135">
        <v>0</v>
      </c>
      <c r="F63" s="135">
        <v>0</v>
      </c>
      <c r="G63" s="135">
        <v>0</v>
      </c>
      <c r="H63" s="135">
        <v>0</v>
      </c>
      <c r="I63" s="135">
        <v>0</v>
      </c>
      <c r="J63" s="135">
        <v>0</v>
      </c>
      <c r="K63" s="135">
        <v>0</v>
      </c>
      <c r="L63" s="135">
        <v>0</v>
      </c>
      <c r="M63" s="135">
        <v>0</v>
      </c>
      <c r="N63" s="135">
        <v>0</v>
      </c>
    </row>
    <row r="64" spans="1:14" s="1" customFormat="1" x14ac:dyDescent="0.2">
      <c r="A64" s="20">
        <v>54</v>
      </c>
      <c r="B64" s="21" t="s">
        <v>236</v>
      </c>
      <c r="C64" s="10" t="s">
        <v>237</v>
      </c>
      <c r="D64" s="43">
        <f t="shared" si="2"/>
        <v>0</v>
      </c>
      <c r="E64" s="135">
        <v>0</v>
      </c>
      <c r="F64" s="135">
        <v>0</v>
      </c>
      <c r="G64" s="135">
        <v>0</v>
      </c>
      <c r="H64" s="135">
        <v>0</v>
      </c>
      <c r="I64" s="135">
        <v>0</v>
      </c>
      <c r="J64" s="135">
        <v>0</v>
      </c>
      <c r="K64" s="135">
        <v>0</v>
      </c>
      <c r="L64" s="135">
        <v>0</v>
      </c>
      <c r="M64" s="135">
        <v>0</v>
      </c>
      <c r="N64" s="135">
        <v>0</v>
      </c>
    </row>
    <row r="65" spans="1:14" s="1" customFormat="1" x14ac:dyDescent="0.2">
      <c r="A65" s="20">
        <v>55</v>
      </c>
      <c r="B65" s="21" t="s">
        <v>114</v>
      </c>
      <c r="C65" s="10" t="s">
        <v>52</v>
      </c>
      <c r="D65" s="43">
        <f t="shared" si="2"/>
        <v>4818446</v>
      </c>
      <c r="E65" s="135">
        <v>0</v>
      </c>
      <c r="F65" s="135">
        <v>0</v>
      </c>
      <c r="G65" s="135">
        <v>2643057</v>
      </c>
      <c r="H65" s="135">
        <v>21449</v>
      </c>
      <c r="I65" s="135">
        <v>0</v>
      </c>
      <c r="J65" s="135">
        <v>0</v>
      </c>
      <c r="K65" s="135">
        <v>0</v>
      </c>
      <c r="L65" s="135">
        <v>0</v>
      </c>
      <c r="M65" s="135">
        <v>2153940</v>
      </c>
      <c r="N65" s="135">
        <v>224160</v>
      </c>
    </row>
    <row r="66" spans="1:14" s="1" customFormat="1" x14ac:dyDescent="0.2">
      <c r="A66" s="20">
        <v>56</v>
      </c>
      <c r="B66" s="13" t="s">
        <v>115</v>
      </c>
      <c r="C66" s="10" t="s">
        <v>238</v>
      </c>
      <c r="D66" s="43">
        <f t="shared" si="2"/>
        <v>3918894</v>
      </c>
      <c r="E66" s="135">
        <v>0</v>
      </c>
      <c r="F66" s="135">
        <v>0</v>
      </c>
      <c r="G66" s="135">
        <v>2034954</v>
      </c>
      <c r="H66" s="135">
        <v>412576</v>
      </c>
      <c r="I66" s="135">
        <v>0</v>
      </c>
      <c r="J66" s="135">
        <v>0</v>
      </c>
      <c r="K66" s="135">
        <v>0</v>
      </c>
      <c r="L66" s="135">
        <v>0</v>
      </c>
      <c r="M66" s="135">
        <v>1471364</v>
      </c>
      <c r="N66" s="135">
        <v>194272</v>
      </c>
    </row>
    <row r="67" spans="1:14" s="1" customFormat="1" x14ac:dyDescent="0.2">
      <c r="A67" s="20">
        <v>57</v>
      </c>
      <c r="B67" s="12" t="s">
        <v>116</v>
      </c>
      <c r="C67" s="10" t="s">
        <v>450</v>
      </c>
      <c r="D67" s="43">
        <f t="shared" si="2"/>
        <v>5250870</v>
      </c>
      <c r="E67" s="135">
        <v>0</v>
      </c>
      <c r="F67" s="135">
        <v>0</v>
      </c>
      <c r="G67" s="135">
        <v>2942442</v>
      </c>
      <c r="H67" s="135">
        <v>0</v>
      </c>
      <c r="I67" s="135">
        <v>0</v>
      </c>
      <c r="J67" s="135">
        <v>0</v>
      </c>
      <c r="K67" s="135">
        <v>0</v>
      </c>
      <c r="L67" s="135">
        <v>0</v>
      </c>
      <c r="M67" s="135">
        <v>2308428</v>
      </c>
      <c r="N67" s="135">
        <v>200677</v>
      </c>
    </row>
    <row r="68" spans="1:14" s="1" customFormat="1" x14ac:dyDescent="0.2">
      <c r="A68" s="20">
        <v>58</v>
      </c>
      <c r="B68" s="13" t="s">
        <v>118</v>
      </c>
      <c r="C68" s="10" t="s">
        <v>239</v>
      </c>
      <c r="D68" s="43">
        <f t="shared" si="2"/>
        <v>7691535</v>
      </c>
      <c r="E68" s="135">
        <v>0</v>
      </c>
      <c r="F68" s="135">
        <v>0</v>
      </c>
      <c r="G68" s="135">
        <v>3314947</v>
      </c>
      <c r="H68" s="135">
        <v>1154456</v>
      </c>
      <c r="I68" s="135">
        <v>0</v>
      </c>
      <c r="J68" s="135">
        <v>0</v>
      </c>
      <c r="K68" s="135">
        <v>0</v>
      </c>
      <c r="L68" s="135">
        <v>0</v>
      </c>
      <c r="M68" s="135">
        <v>3222132</v>
      </c>
      <c r="N68" s="135">
        <v>320229</v>
      </c>
    </row>
    <row r="69" spans="1:14" s="1" customFormat="1" x14ac:dyDescent="0.2">
      <c r="A69" s="20">
        <v>59</v>
      </c>
      <c r="B69" s="21" t="s">
        <v>119</v>
      </c>
      <c r="C69" s="10" t="s">
        <v>331</v>
      </c>
      <c r="D69" s="43">
        <f t="shared" si="2"/>
        <v>5143233</v>
      </c>
      <c r="E69" s="135">
        <v>0</v>
      </c>
      <c r="F69" s="135">
        <v>0</v>
      </c>
      <c r="G69" s="135">
        <v>2205394</v>
      </c>
      <c r="H69" s="135">
        <v>268742</v>
      </c>
      <c r="I69" s="135">
        <v>0</v>
      </c>
      <c r="J69" s="135">
        <v>0</v>
      </c>
      <c r="K69" s="135">
        <v>0</v>
      </c>
      <c r="L69" s="135">
        <v>0</v>
      </c>
      <c r="M69" s="135">
        <v>2669097</v>
      </c>
      <c r="N69" s="135">
        <v>104608</v>
      </c>
    </row>
    <row r="70" spans="1:14" s="1" customFormat="1" ht="24" x14ac:dyDescent="0.2">
      <c r="A70" s="20">
        <v>60</v>
      </c>
      <c r="B70" s="12" t="s">
        <v>120</v>
      </c>
      <c r="C70" s="10" t="s">
        <v>240</v>
      </c>
      <c r="D70" s="43">
        <f t="shared" si="2"/>
        <v>0</v>
      </c>
      <c r="E70" s="135">
        <v>0</v>
      </c>
      <c r="F70" s="135">
        <v>0</v>
      </c>
      <c r="G70" s="135">
        <v>0</v>
      </c>
      <c r="H70" s="135">
        <v>0</v>
      </c>
      <c r="I70" s="135">
        <v>0</v>
      </c>
      <c r="J70" s="135">
        <v>0</v>
      </c>
      <c r="K70" s="135">
        <v>0</v>
      </c>
      <c r="L70" s="135">
        <v>0</v>
      </c>
      <c r="M70" s="135">
        <v>0</v>
      </c>
      <c r="N70" s="135">
        <v>0</v>
      </c>
    </row>
    <row r="71" spans="1:14" s="1" customFormat="1" ht="24" x14ac:dyDescent="0.2">
      <c r="A71" s="20">
        <v>61</v>
      </c>
      <c r="B71" s="12" t="s">
        <v>121</v>
      </c>
      <c r="C71" s="10" t="s">
        <v>241</v>
      </c>
      <c r="D71" s="43">
        <f t="shared" si="2"/>
        <v>0</v>
      </c>
      <c r="E71" s="135">
        <v>0</v>
      </c>
      <c r="F71" s="135">
        <v>0</v>
      </c>
      <c r="G71" s="135">
        <v>0</v>
      </c>
      <c r="H71" s="135">
        <v>0</v>
      </c>
      <c r="I71" s="135">
        <v>0</v>
      </c>
      <c r="J71" s="135">
        <v>0</v>
      </c>
      <c r="K71" s="135">
        <v>0</v>
      </c>
      <c r="L71" s="135">
        <v>0</v>
      </c>
      <c r="M71" s="135">
        <v>0</v>
      </c>
      <c r="N71" s="135">
        <v>0</v>
      </c>
    </row>
    <row r="72" spans="1:14" s="1" customFormat="1" x14ac:dyDescent="0.2">
      <c r="A72" s="20">
        <v>62</v>
      </c>
      <c r="B72" s="13" t="s">
        <v>122</v>
      </c>
      <c r="C72" s="10" t="s">
        <v>242</v>
      </c>
      <c r="D72" s="43">
        <f t="shared" si="2"/>
        <v>39796974.140000001</v>
      </c>
      <c r="E72" s="135">
        <v>0</v>
      </c>
      <c r="F72" s="135">
        <v>0</v>
      </c>
      <c r="G72" s="135">
        <v>8053613.1400000006</v>
      </c>
      <c r="H72" s="135">
        <v>3643069</v>
      </c>
      <c r="I72" s="135">
        <v>0</v>
      </c>
      <c r="J72" s="135">
        <v>0</v>
      </c>
      <c r="K72" s="135">
        <v>0</v>
      </c>
      <c r="L72" s="135">
        <v>0</v>
      </c>
      <c r="M72" s="135">
        <v>28100292</v>
      </c>
      <c r="N72" s="135">
        <v>1298290</v>
      </c>
    </row>
    <row r="73" spans="1:14" s="1" customFormat="1" x14ac:dyDescent="0.2">
      <c r="A73" s="20">
        <v>63</v>
      </c>
      <c r="B73" s="13" t="s">
        <v>123</v>
      </c>
      <c r="C73" s="10" t="s">
        <v>51</v>
      </c>
      <c r="D73" s="43">
        <f t="shared" si="2"/>
        <v>30252782.02</v>
      </c>
      <c r="E73" s="135">
        <v>4167257</v>
      </c>
      <c r="F73" s="135">
        <v>0</v>
      </c>
      <c r="G73" s="135">
        <v>5282154.0199999996</v>
      </c>
      <c r="H73" s="135">
        <v>1828203</v>
      </c>
      <c r="I73" s="135">
        <v>0</v>
      </c>
      <c r="J73" s="135">
        <v>0</v>
      </c>
      <c r="K73" s="135">
        <v>0</v>
      </c>
      <c r="L73" s="135">
        <v>0</v>
      </c>
      <c r="M73" s="135">
        <v>18975168</v>
      </c>
      <c r="N73" s="135">
        <v>886841</v>
      </c>
    </row>
    <row r="74" spans="1:14" s="1" customFormat="1" x14ac:dyDescent="0.2">
      <c r="A74" s="20">
        <v>64</v>
      </c>
      <c r="B74" s="13" t="s">
        <v>124</v>
      </c>
      <c r="C74" s="10" t="s">
        <v>243</v>
      </c>
      <c r="D74" s="43">
        <f t="shared" si="2"/>
        <v>51851099.359999999</v>
      </c>
      <c r="E74" s="135">
        <v>0</v>
      </c>
      <c r="F74" s="135">
        <v>0</v>
      </c>
      <c r="G74" s="135">
        <v>10491114.359999999</v>
      </c>
      <c r="H74" s="135">
        <v>4639454</v>
      </c>
      <c r="I74" s="135">
        <v>0</v>
      </c>
      <c r="J74" s="135">
        <v>0</v>
      </c>
      <c r="K74" s="135">
        <v>0</v>
      </c>
      <c r="L74" s="135">
        <v>0</v>
      </c>
      <c r="M74" s="135">
        <v>36720531</v>
      </c>
      <c r="N74" s="135">
        <v>1240705</v>
      </c>
    </row>
    <row r="75" spans="1:14" s="1" customFormat="1" ht="24" x14ac:dyDescent="0.2">
      <c r="A75" s="20">
        <v>65</v>
      </c>
      <c r="B75" s="13" t="s">
        <v>125</v>
      </c>
      <c r="C75" s="10" t="s">
        <v>244</v>
      </c>
      <c r="D75" s="43">
        <f t="shared" ref="D75:D138" si="3">SUM(E75:M75)</f>
        <v>0</v>
      </c>
      <c r="E75" s="135">
        <v>0</v>
      </c>
      <c r="F75" s="135">
        <v>0</v>
      </c>
      <c r="G75" s="135">
        <v>0</v>
      </c>
      <c r="H75" s="135">
        <v>0</v>
      </c>
      <c r="I75" s="135">
        <v>0</v>
      </c>
      <c r="J75" s="135">
        <v>0</v>
      </c>
      <c r="K75" s="135">
        <v>0</v>
      </c>
      <c r="L75" s="135">
        <v>0</v>
      </c>
      <c r="M75" s="135">
        <v>0</v>
      </c>
      <c r="N75" s="135">
        <v>0</v>
      </c>
    </row>
    <row r="76" spans="1:14" s="1" customFormat="1" ht="24" x14ac:dyDescent="0.2">
      <c r="A76" s="20">
        <v>66</v>
      </c>
      <c r="B76" s="12" t="s">
        <v>126</v>
      </c>
      <c r="C76" s="10" t="s">
        <v>245</v>
      </c>
      <c r="D76" s="43">
        <f t="shared" si="3"/>
        <v>0</v>
      </c>
      <c r="E76" s="135">
        <v>0</v>
      </c>
      <c r="F76" s="135">
        <v>0</v>
      </c>
      <c r="G76" s="135">
        <v>0</v>
      </c>
      <c r="H76" s="135">
        <v>0</v>
      </c>
      <c r="I76" s="135">
        <v>0</v>
      </c>
      <c r="J76" s="135">
        <v>0</v>
      </c>
      <c r="K76" s="135">
        <v>0</v>
      </c>
      <c r="L76" s="135">
        <v>0</v>
      </c>
      <c r="M76" s="135">
        <v>0</v>
      </c>
      <c r="N76" s="135">
        <v>0</v>
      </c>
    </row>
    <row r="77" spans="1:14" s="1" customFormat="1" ht="24" x14ac:dyDescent="0.2">
      <c r="A77" s="20">
        <v>67</v>
      </c>
      <c r="B77" s="13" t="s">
        <v>127</v>
      </c>
      <c r="C77" s="10" t="s">
        <v>246</v>
      </c>
      <c r="D77" s="43">
        <f t="shared" si="3"/>
        <v>0</v>
      </c>
      <c r="E77" s="135">
        <v>0</v>
      </c>
      <c r="F77" s="135">
        <v>0</v>
      </c>
      <c r="G77" s="135">
        <v>0</v>
      </c>
      <c r="H77" s="135">
        <v>0</v>
      </c>
      <c r="I77" s="135">
        <v>0</v>
      </c>
      <c r="J77" s="135">
        <v>0</v>
      </c>
      <c r="K77" s="135">
        <v>0</v>
      </c>
      <c r="L77" s="135">
        <v>0</v>
      </c>
      <c r="M77" s="135">
        <v>0</v>
      </c>
      <c r="N77" s="135">
        <v>0</v>
      </c>
    </row>
    <row r="78" spans="1:14" s="1" customFormat="1" ht="24" x14ac:dyDescent="0.2">
      <c r="A78" s="20">
        <v>68</v>
      </c>
      <c r="B78" s="13" t="s">
        <v>128</v>
      </c>
      <c r="C78" s="10" t="s">
        <v>247</v>
      </c>
      <c r="D78" s="43">
        <f t="shared" si="3"/>
        <v>0</v>
      </c>
      <c r="E78" s="135">
        <v>0</v>
      </c>
      <c r="F78" s="135">
        <v>0</v>
      </c>
      <c r="G78" s="135">
        <v>0</v>
      </c>
      <c r="H78" s="135">
        <v>0</v>
      </c>
      <c r="I78" s="135">
        <v>0</v>
      </c>
      <c r="J78" s="135">
        <v>0</v>
      </c>
      <c r="K78" s="135">
        <v>0</v>
      </c>
      <c r="L78" s="135">
        <v>0</v>
      </c>
      <c r="M78" s="135">
        <v>0</v>
      </c>
      <c r="N78" s="135">
        <v>0</v>
      </c>
    </row>
    <row r="79" spans="1:14" s="1" customFormat="1" ht="24" x14ac:dyDescent="0.2">
      <c r="A79" s="20">
        <v>69</v>
      </c>
      <c r="B79" s="12" t="s">
        <v>129</v>
      </c>
      <c r="C79" s="10" t="s">
        <v>248</v>
      </c>
      <c r="D79" s="43">
        <f t="shared" si="3"/>
        <v>0</v>
      </c>
      <c r="E79" s="135">
        <v>0</v>
      </c>
      <c r="F79" s="135">
        <v>0</v>
      </c>
      <c r="G79" s="135">
        <v>0</v>
      </c>
      <c r="H79" s="135">
        <v>0</v>
      </c>
      <c r="I79" s="135">
        <v>0</v>
      </c>
      <c r="J79" s="135">
        <v>0</v>
      </c>
      <c r="K79" s="135">
        <v>0</v>
      </c>
      <c r="L79" s="135">
        <v>0</v>
      </c>
      <c r="M79" s="135">
        <v>0</v>
      </c>
      <c r="N79" s="135">
        <v>0</v>
      </c>
    </row>
    <row r="80" spans="1:14" s="1" customFormat="1" ht="24" x14ac:dyDescent="0.2">
      <c r="A80" s="20">
        <v>70</v>
      </c>
      <c r="B80" s="12" t="s">
        <v>130</v>
      </c>
      <c r="C80" s="10" t="s">
        <v>249</v>
      </c>
      <c r="D80" s="43">
        <f t="shared" si="3"/>
        <v>0</v>
      </c>
      <c r="E80" s="135">
        <v>0</v>
      </c>
      <c r="F80" s="135">
        <v>0</v>
      </c>
      <c r="G80" s="135">
        <v>0</v>
      </c>
      <c r="H80" s="135">
        <v>0</v>
      </c>
      <c r="I80" s="135">
        <v>0</v>
      </c>
      <c r="J80" s="135">
        <v>0</v>
      </c>
      <c r="K80" s="135">
        <v>0</v>
      </c>
      <c r="L80" s="135">
        <v>0</v>
      </c>
      <c r="M80" s="135">
        <v>0</v>
      </c>
      <c r="N80" s="135">
        <v>0</v>
      </c>
    </row>
    <row r="81" spans="1:14" s="1" customFormat="1" ht="24" x14ac:dyDescent="0.2">
      <c r="A81" s="20">
        <v>71</v>
      </c>
      <c r="B81" s="12" t="s">
        <v>131</v>
      </c>
      <c r="C81" s="10" t="s">
        <v>250</v>
      </c>
      <c r="D81" s="43">
        <f t="shared" si="3"/>
        <v>0</v>
      </c>
      <c r="E81" s="135">
        <v>0</v>
      </c>
      <c r="F81" s="135">
        <v>0</v>
      </c>
      <c r="G81" s="135">
        <v>0</v>
      </c>
      <c r="H81" s="135">
        <v>0</v>
      </c>
      <c r="I81" s="135">
        <v>0</v>
      </c>
      <c r="J81" s="135">
        <v>0</v>
      </c>
      <c r="K81" s="135">
        <v>0</v>
      </c>
      <c r="L81" s="135">
        <v>0</v>
      </c>
      <c r="M81" s="135">
        <v>0</v>
      </c>
      <c r="N81" s="135">
        <v>0</v>
      </c>
    </row>
    <row r="82" spans="1:14" s="1" customFormat="1" x14ac:dyDescent="0.2">
      <c r="A82" s="20">
        <v>72</v>
      </c>
      <c r="B82" s="21" t="s">
        <v>132</v>
      </c>
      <c r="C82" s="10" t="s">
        <v>133</v>
      </c>
      <c r="D82" s="43">
        <f t="shared" si="3"/>
        <v>37713465</v>
      </c>
      <c r="E82" s="135">
        <v>5732403</v>
      </c>
      <c r="F82" s="135">
        <v>0</v>
      </c>
      <c r="G82" s="135">
        <v>7215517</v>
      </c>
      <c r="H82" s="135">
        <v>2768012</v>
      </c>
      <c r="I82" s="135">
        <v>0</v>
      </c>
      <c r="J82" s="135">
        <v>0</v>
      </c>
      <c r="K82" s="135">
        <v>0</v>
      </c>
      <c r="L82" s="135">
        <v>0</v>
      </c>
      <c r="M82" s="135">
        <v>21997533</v>
      </c>
      <c r="N82" s="135">
        <v>1188053</v>
      </c>
    </row>
    <row r="83" spans="1:14" s="1" customFormat="1" x14ac:dyDescent="0.2">
      <c r="A83" s="20">
        <v>73</v>
      </c>
      <c r="B83" s="12" t="s">
        <v>134</v>
      </c>
      <c r="C83" s="10" t="s">
        <v>251</v>
      </c>
      <c r="D83" s="43">
        <f t="shared" si="3"/>
        <v>84079238.579999998</v>
      </c>
      <c r="E83" s="135">
        <v>22491834</v>
      </c>
      <c r="F83" s="135">
        <v>0</v>
      </c>
      <c r="G83" s="135">
        <v>15665295.58</v>
      </c>
      <c r="H83" s="135">
        <v>3311749</v>
      </c>
      <c r="I83" s="135">
        <v>0</v>
      </c>
      <c r="J83" s="135">
        <v>0</v>
      </c>
      <c r="K83" s="135">
        <v>0</v>
      </c>
      <c r="L83" s="135">
        <v>0</v>
      </c>
      <c r="M83" s="135">
        <v>42610360</v>
      </c>
      <c r="N83" s="135">
        <v>1472801</v>
      </c>
    </row>
    <row r="84" spans="1:14" s="1" customFormat="1" x14ac:dyDescent="0.2">
      <c r="A84" s="20">
        <v>74</v>
      </c>
      <c r="B84" s="21" t="s">
        <v>135</v>
      </c>
      <c r="C84" s="10" t="s">
        <v>35</v>
      </c>
      <c r="D84" s="43">
        <f t="shared" si="3"/>
        <v>81290826</v>
      </c>
      <c r="E84" s="135">
        <v>37294736</v>
      </c>
      <c r="F84" s="135">
        <v>0</v>
      </c>
      <c r="G84" s="135">
        <v>11795159</v>
      </c>
      <c r="H84" s="135">
        <v>4672427</v>
      </c>
      <c r="I84" s="135">
        <v>0</v>
      </c>
      <c r="J84" s="135">
        <v>0</v>
      </c>
      <c r="K84" s="135">
        <v>0</v>
      </c>
      <c r="L84" s="135">
        <v>0</v>
      </c>
      <c r="M84" s="135">
        <v>27528504</v>
      </c>
      <c r="N84" s="135">
        <v>1366240</v>
      </c>
    </row>
    <row r="85" spans="1:14" s="1" customFormat="1" x14ac:dyDescent="0.2">
      <c r="A85" s="20">
        <v>75</v>
      </c>
      <c r="B85" s="12" t="s">
        <v>136</v>
      </c>
      <c r="C85" s="10" t="s">
        <v>436</v>
      </c>
      <c r="D85" s="43">
        <f t="shared" si="3"/>
        <v>34409551</v>
      </c>
      <c r="E85" s="135">
        <v>4744108</v>
      </c>
      <c r="F85" s="135">
        <v>0</v>
      </c>
      <c r="G85" s="135">
        <v>6052330</v>
      </c>
      <c r="H85" s="135">
        <v>2493605</v>
      </c>
      <c r="I85" s="135">
        <v>0</v>
      </c>
      <c r="J85" s="135">
        <v>0</v>
      </c>
      <c r="K85" s="135">
        <v>0</v>
      </c>
      <c r="L85" s="135">
        <v>0</v>
      </c>
      <c r="M85" s="135">
        <v>21119508</v>
      </c>
      <c r="N85" s="135">
        <v>442971</v>
      </c>
    </row>
    <row r="86" spans="1:14" s="1" customFormat="1" x14ac:dyDescent="0.2">
      <c r="A86" s="20">
        <v>76</v>
      </c>
      <c r="B86" s="12" t="s">
        <v>137</v>
      </c>
      <c r="C86" s="10" t="s">
        <v>36</v>
      </c>
      <c r="D86" s="43">
        <f t="shared" si="3"/>
        <v>184167938.96000001</v>
      </c>
      <c r="E86" s="135">
        <v>34746935</v>
      </c>
      <c r="F86" s="135">
        <v>0</v>
      </c>
      <c r="G86" s="135">
        <v>14927796.960000001</v>
      </c>
      <c r="H86" s="135">
        <v>8795607</v>
      </c>
      <c r="I86" s="135">
        <v>46915080</v>
      </c>
      <c r="J86" s="135">
        <v>0</v>
      </c>
      <c r="K86" s="135">
        <v>0</v>
      </c>
      <c r="L86" s="135">
        <v>0</v>
      </c>
      <c r="M86" s="135">
        <v>78782520</v>
      </c>
      <c r="N86" s="135">
        <v>1637162</v>
      </c>
    </row>
    <row r="87" spans="1:14" s="1" customFormat="1" x14ac:dyDescent="0.2">
      <c r="A87" s="20">
        <v>77</v>
      </c>
      <c r="B87" s="12" t="s">
        <v>138</v>
      </c>
      <c r="C87" s="10" t="s">
        <v>50</v>
      </c>
      <c r="D87" s="43">
        <f t="shared" si="3"/>
        <v>28687405</v>
      </c>
      <c r="E87" s="135">
        <v>14918580</v>
      </c>
      <c r="F87" s="135">
        <v>9832384</v>
      </c>
      <c r="G87" s="135">
        <v>1908028</v>
      </c>
      <c r="H87" s="135">
        <v>794871</v>
      </c>
      <c r="I87" s="135">
        <v>0</v>
      </c>
      <c r="J87" s="135">
        <v>0</v>
      </c>
      <c r="K87" s="135">
        <v>0</v>
      </c>
      <c r="L87" s="135">
        <v>0</v>
      </c>
      <c r="M87" s="135">
        <v>1233542</v>
      </c>
      <c r="N87" s="135">
        <v>106743</v>
      </c>
    </row>
    <row r="88" spans="1:14" s="1" customFormat="1" x14ac:dyDescent="0.2">
      <c r="A88" s="20">
        <v>78</v>
      </c>
      <c r="B88" s="12" t="s">
        <v>139</v>
      </c>
      <c r="C88" s="10" t="s">
        <v>232</v>
      </c>
      <c r="D88" s="43">
        <f t="shared" si="3"/>
        <v>74882827.980000004</v>
      </c>
      <c r="E88" s="135">
        <v>12309961</v>
      </c>
      <c r="F88" s="135">
        <v>0</v>
      </c>
      <c r="G88" s="135">
        <v>14382256.98</v>
      </c>
      <c r="H88" s="135">
        <v>6663247</v>
      </c>
      <c r="I88" s="135">
        <v>0</v>
      </c>
      <c r="J88" s="135">
        <v>0</v>
      </c>
      <c r="K88" s="135">
        <v>0</v>
      </c>
      <c r="L88" s="135">
        <v>0</v>
      </c>
      <c r="M88" s="135">
        <v>41527363</v>
      </c>
      <c r="N88" s="135">
        <v>1543150</v>
      </c>
    </row>
    <row r="89" spans="1:14" s="1" customFormat="1" x14ac:dyDescent="0.2">
      <c r="A89" s="20">
        <v>79</v>
      </c>
      <c r="B89" s="12" t="s">
        <v>140</v>
      </c>
      <c r="C89" s="10" t="s">
        <v>313</v>
      </c>
      <c r="D89" s="43">
        <f t="shared" si="3"/>
        <v>0</v>
      </c>
      <c r="E89" s="135">
        <v>0</v>
      </c>
      <c r="F89" s="135">
        <v>0</v>
      </c>
      <c r="G89" s="135">
        <v>0</v>
      </c>
      <c r="H89" s="135">
        <v>0</v>
      </c>
      <c r="I89" s="135">
        <v>0</v>
      </c>
      <c r="J89" s="135">
        <v>0</v>
      </c>
      <c r="K89" s="135">
        <v>0</v>
      </c>
      <c r="L89" s="135">
        <v>0</v>
      </c>
      <c r="M89" s="135">
        <v>0</v>
      </c>
      <c r="N89" s="135">
        <v>0</v>
      </c>
    </row>
    <row r="90" spans="1:14" s="1" customFormat="1" x14ac:dyDescent="0.2">
      <c r="A90" s="20">
        <v>80</v>
      </c>
      <c r="B90" s="13" t="s">
        <v>141</v>
      </c>
      <c r="C90" s="10" t="s">
        <v>262</v>
      </c>
      <c r="D90" s="43">
        <f t="shared" si="3"/>
        <v>0</v>
      </c>
      <c r="E90" s="135">
        <v>0</v>
      </c>
      <c r="F90" s="135">
        <v>0</v>
      </c>
      <c r="G90" s="135">
        <v>0</v>
      </c>
      <c r="H90" s="135">
        <v>0</v>
      </c>
      <c r="I90" s="135">
        <v>0</v>
      </c>
      <c r="J90" s="135">
        <v>0</v>
      </c>
      <c r="K90" s="135">
        <v>0</v>
      </c>
      <c r="L90" s="135">
        <v>0</v>
      </c>
      <c r="M90" s="135">
        <v>0</v>
      </c>
      <c r="N90" s="135">
        <v>0</v>
      </c>
    </row>
    <row r="91" spans="1:14" s="1" customFormat="1" ht="24" x14ac:dyDescent="0.2">
      <c r="A91" s="218">
        <v>81</v>
      </c>
      <c r="B91" s="221" t="s">
        <v>142</v>
      </c>
      <c r="C91" s="16" t="s">
        <v>252</v>
      </c>
      <c r="D91" s="43">
        <f t="shared" si="3"/>
        <v>4169169</v>
      </c>
      <c r="E91" s="135">
        <v>2425703</v>
      </c>
      <c r="F91" s="135">
        <v>588725</v>
      </c>
      <c r="G91" s="135">
        <v>626676</v>
      </c>
      <c r="H91" s="135">
        <v>288102</v>
      </c>
      <c r="I91" s="135">
        <v>0</v>
      </c>
      <c r="J91" s="135">
        <v>0</v>
      </c>
      <c r="K91" s="135">
        <v>0</v>
      </c>
      <c r="L91" s="135">
        <v>0</v>
      </c>
      <c r="M91" s="135">
        <v>239963</v>
      </c>
      <c r="N91" s="135">
        <v>0</v>
      </c>
    </row>
    <row r="92" spans="1:14" s="1" customFormat="1" ht="36" x14ac:dyDescent="0.2">
      <c r="A92" s="219"/>
      <c r="B92" s="222"/>
      <c r="C92" s="10" t="s">
        <v>311</v>
      </c>
      <c r="D92" s="43">
        <f t="shared" si="3"/>
        <v>4169169</v>
      </c>
      <c r="E92" s="135">
        <v>2425703</v>
      </c>
      <c r="F92" s="135">
        <v>588725</v>
      </c>
      <c r="G92" s="135">
        <v>626676</v>
      </c>
      <c r="H92" s="135">
        <v>288102</v>
      </c>
      <c r="I92" s="135">
        <v>0</v>
      </c>
      <c r="J92" s="135">
        <v>0</v>
      </c>
      <c r="K92" s="135">
        <v>0</v>
      </c>
      <c r="L92" s="135">
        <v>0</v>
      </c>
      <c r="M92" s="135">
        <v>239963</v>
      </c>
      <c r="N92" s="135">
        <v>0</v>
      </c>
    </row>
    <row r="93" spans="1:14" s="1" customFormat="1" ht="24" x14ac:dyDescent="0.2">
      <c r="A93" s="219"/>
      <c r="B93" s="222"/>
      <c r="C93" s="10" t="s">
        <v>253</v>
      </c>
      <c r="D93" s="43">
        <f t="shared" si="3"/>
        <v>0</v>
      </c>
      <c r="E93" s="135">
        <v>0</v>
      </c>
      <c r="F93" s="135">
        <v>0</v>
      </c>
      <c r="G93" s="135">
        <v>0</v>
      </c>
      <c r="H93" s="135">
        <v>0</v>
      </c>
      <c r="I93" s="135">
        <v>0</v>
      </c>
      <c r="J93" s="135">
        <v>0</v>
      </c>
      <c r="K93" s="135">
        <v>0</v>
      </c>
      <c r="L93" s="135">
        <v>0</v>
      </c>
      <c r="M93" s="135">
        <v>0</v>
      </c>
      <c r="N93" s="135">
        <v>0</v>
      </c>
    </row>
    <row r="94" spans="1:14" s="1" customFormat="1" ht="36" x14ac:dyDescent="0.2">
      <c r="A94" s="220"/>
      <c r="B94" s="223"/>
      <c r="C94" s="22" t="s">
        <v>312</v>
      </c>
      <c r="D94" s="43">
        <f t="shared" si="3"/>
        <v>0</v>
      </c>
      <c r="E94" s="135">
        <v>0</v>
      </c>
      <c r="F94" s="135">
        <v>0</v>
      </c>
      <c r="G94" s="135">
        <v>0</v>
      </c>
      <c r="H94" s="135">
        <v>0</v>
      </c>
      <c r="I94" s="135">
        <v>0</v>
      </c>
      <c r="J94" s="135">
        <v>0</v>
      </c>
      <c r="K94" s="135">
        <v>0</v>
      </c>
      <c r="L94" s="135">
        <v>0</v>
      </c>
      <c r="M94" s="135">
        <v>0</v>
      </c>
      <c r="N94" s="135">
        <v>0</v>
      </c>
    </row>
    <row r="95" spans="1:14" s="1" customFormat="1" ht="24" x14ac:dyDescent="0.2">
      <c r="A95" s="20">
        <v>82</v>
      </c>
      <c r="B95" s="13" t="s">
        <v>143</v>
      </c>
      <c r="C95" s="10" t="s">
        <v>49</v>
      </c>
      <c r="D95" s="43">
        <f t="shared" si="3"/>
        <v>0</v>
      </c>
      <c r="E95" s="135">
        <v>0</v>
      </c>
      <c r="F95" s="135">
        <v>0</v>
      </c>
      <c r="G95" s="135">
        <v>0</v>
      </c>
      <c r="H95" s="135">
        <v>0</v>
      </c>
      <c r="I95" s="135">
        <v>0</v>
      </c>
      <c r="J95" s="135">
        <v>0</v>
      </c>
      <c r="K95" s="135">
        <v>0</v>
      </c>
      <c r="L95" s="135">
        <v>0</v>
      </c>
      <c r="M95" s="135">
        <v>0</v>
      </c>
      <c r="N95" s="135">
        <v>0</v>
      </c>
    </row>
    <row r="96" spans="1:14" s="1" customFormat="1" x14ac:dyDescent="0.2">
      <c r="A96" s="20">
        <v>83</v>
      </c>
      <c r="B96" s="13" t="s">
        <v>144</v>
      </c>
      <c r="C96" s="10" t="s">
        <v>145</v>
      </c>
      <c r="D96" s="43">
        <f t="shared" si="3"/>
        <v>2812962.56</v>
      </c>
      <c r="E96" s="135">
        <v>0</v>
      </c>
      <c r="F96" s="135">
        <v>0</v>
      </c>
      <c r="G96" s="135">
        <v>504131.56</v>
      </c>
      <c r="H96" s="135">
        <v>190517</v>
      </c>
      <c r="I96" s="135">
        <v>0</v>
      </c>
      <c r="J96" s="135">
        <v>0</v>
      </c>
      <c r="K96" s="135">
        <v>0</v>
      </c>
      <c r="L96" s="135">
        <v>0</v>
      </c>
      <c r="M96" s="135">
        <v>2118314</v>
      </c>
      <c r="N96" s="135">
        <v>0</v>
      </c>
    </row>
    <row r="97" spans="1:14" s="1" customFormat="1" x14ac:dyDescent="0.2">
      <c r="A97" s="20">
        <v>84</v>
      </c>
      <c r="B97" s="21" t="s">
        <v>146</v>
      </c>
      <c r="C97" s="10" t="s">
        <v>147</v>
      </c>
      <c r="D97" s="43">
        <f t="shared" si="3"/>
        <v>26869210</v>
      </c>
      <c r="E97" s="135">
        <v>6402483</v>
      </c>
      <c r="F97" s="135">
        <v>0</v>
      </c>
      <c r="G97" s="135">
        <v>3443925</v>
      </c>
      <c r="H97" s="135">
        <v>6368552</v>
      </c>
      <c r="I97" s="135">
        <v>0</v>
      </c>
      <c r="J97" s="135">
        <v>0</v>
      </c>
      <c r="K97" s="135">
        <v>0</v>
      </c>
      <c r="L97" s="135">
        <v>0</v>
      </c>
      <c r="M97" s="135">
        <v>10654250</v>
      </c>
      <c r="N97" s="135">
        <v>0</v>
      </c>
    </row>
    <row r="98" spans="1:14" s="1" customFormat="1" x14ac:dyDescent="0.2">
      <c r="A98" s="20">
        <v>85</v>
      </c>
      <c r="B98" s="13" t="s">
        <v>148</v>
      </c>
      <c r="C98" s="10" t="s">
        <v>27</v>
      </c>
      <c r="D98" s="43">
        <f t="shared" si="3"/>
        <v>7123994.5099999998</v>
      </c>
      <c r="E98" s="135">
        <v>0</v>
      </c>
      <c r="F98" s="135">
        <v>0</v>
      </c>
      <c r="G98" s="135">
        <v>1157524.51</v>
      </c>
      <c r="H98" s="135">
        <v>483952</v>
      </c>
      <c r="I98" s="135">
        <v>0</v>
      </c>
      <c r="J98" s="135">
        <v>0</v>
      </c>
      <c r="K98" s="135">
        <v>0</v>
      </c>
      <c r="L98" s="135">
        <v>0</v>
      </c>
      <c r="M98" s="135">
        <v>5482518</v>
      </c>
      <c r="N98" s="135">
        <v>17079</v>
      </c>
    </row>
    <row r="99" spans="1:14" s="1" customFormat="1" x14ac:dyDescent="0.2">
      <c r="A99" s="20">
        <v>86</v>
      </c>
      <c r="B99" s="21" t="s">
        <v>149</v>
      </c>
      <c r="C99" s="10" t="s">
        <v>12</v>
      </c>
      <c r="D99" s="43">
        <f t="shared" si="3"/>
        <v>6916617.54</v>
      </c>
      <c r="E99" s="135">
        <v>0</v>
      </c>
      <c r="F99" s="135">
        <v>0</v>
      </c>
      <c r="G99" s="135">
        <v>752485.54</v>
      </c>
      <c r="H99" s="135">
        <v>556673</v>
      </c>
      <c r="I99" s="135">
        <v>0</v>
      </c>
      <c r="J99" s="135">
        <v>0</v>
      </c>
      <c r="K99" s="135">
        <v>0</v>
      </c>
      <c r="L99" s="135">
        <v>0</v>
      </c>
      <c r="M99" s="135">
        <v>5607459</v>
      </c>
      <c r="N99" s="135">
        <v>12809</v>
      </c>
    </row>
    <row r="100" spans="1:14" s="1" customFormat="1" x14ac:dyDescent="0.2">
      <c r="A100" s="20">
        <v>87</v>
      </c>
      <c r="B100" s="21" t="s">
        <v>150</v>
      </c>
      <c r="C100" s="10" t="s">
        <v>26</v>
      </c>
      <c r="D100" s="43">
        <f t="shared" si="3"/>
        <v>24776362</v>
      </c>
      <c r="E100" s="135">
        <v>3194718</v>
      </c>
      <c r="F100" s="135">
        <v>0</v>
      </c>
      <c r="G100" s="135">
        <v>4158086</v>
      </c>
      <c r="H100" s="135">
        <v>1571329</v>
      </c>
      <c r="I100" s="135">
        <v>0</v>
      </c>
      <c r="J100" s="135">
        <v>0</v>
      </c>
      <c r="K100" s="135">
        <v>0</v>
      </c>
      <c r="L100" s="135">
        <v>0</v>
      </c>
      <c r="M100" s="135">
        <v>15852229</v>
      </c>
      <c r="N100" s="135">
        <v>680070</v>
      </c>
    </row>
    <row r="101" spans="1:14" s="1" customFormat="1" x14ac:dyDescent="0.2">
      <c r="A101" s="20">
        <v>88</v>
      </c>
      <c r="B101" s="13" t="s">
        <v>151</v>
      </c>
      <c r="C101" s="10" t="s">
        <v>43</v>
      </c>
      <c r="D101" s="43">
        <f t="shared" si="3"/>
        <v>10406390.530000001</v>
      </c>
      <c r="E101" s="135">
        <v>1297916</v>
      </c>
      <c r="F101" s="135">
        <v>0</v>
      </c>
      <c r="G101" s="135">
        <v>1601052.53</v>
      </c>
      <c r="H101" s="135">
        <v>696252</v>
      </c>
      <c r="I101" s="135">
        <v>0</v>
      </c>
      <c r="J101" s="135">
        <v>0</v>
      </c>
      <c r="K101" s="135">
        <v>0</v>
      </c>
      <c r="L101" s="135">
        <v>0</v>
      </c>
      <c r="M101" s="135">
        <v>6811170</v>
      </c>
      <c r="N101" s="135">
        <v>6405</v>
      </c>
    </row>
    <row r="102" spans="1:14" s="1" customFormat="1" x14ac:dyDescent="0.2">
      <c r="A102" s="20">
        <v>89</v>
      </c>
      <c r="B102" s="12" t="s">
        <v>153</v>
      </c>
      <c r="C102" s="10" t="s">
        <v>28</v>
      </c>
      <c r="D102" s="43">
        <f t="shared" si="3"/>
        <v>16511398</v>
      </c>
      <c r="E102" s="135">
        <v>0</v>
      </c>
      <c r="F102" s="135">
        <v>0</v>
      </c>
      <c r="G102" s="135">
        <v>0</v>
      </c>
      <c r="H102" s="135">
        <v>1510255</v>
      </c>
      <c r="I102" s="135">
        <v>0</v>
      </c>
      <c r="J102" s="135">
        <v>0</v>
      </c>
      <c r="K102" s="135">
        <v>0</v>
      </c>
      <c r="L102" s="135">
        <v>0</v>
      </c>
      <c r="M102" s="135">
        <v>15001143</v>
      </c>
      <c r="N102" s="135">
        <v>625905</v>
      </c>
    </row>
    <row r="103" spans="1:14" s="1" customFormat="1" x14ac:dyDescent="0.2">
      <c r="A103" s="20">
        <v>90</v>
      </c>
      <c r="B103" s="12" t="s">
        <v>154</v>
      </c>
      <c r="C103" s="10" t="s">
        <v>29</v>
      </c>
      <c r="D103" s="43">
        <f t="shared" si="3"/>
        <v>17635679.449999999</v>
      </c>
      <c r="E103" s="135">
        <v>0</v>
      </c>
      <c r="F103" s="135">
        <v>0</v>
      </c>
      <c r="G103" s="135">
        <v>3568287.45</v>
      </c>
      <c r="H103" s="135">
        <v>1465453</v>
      </c>
      <c r="I103" s="135">
        <v>0</v>
      </c>
      <c r="J103" s="135">
        <v>0</v>
      </c>
      <c r="K103" s="135">
        <v>0</v>
      </c>
      <c r="L103" s="135">
        <v>0</v>
      </c>
      <c r="M103" s="135">
        <v>12601939</v>
      </c>
      <c r="N103" s="135">
        <v>830640</v>
      </c>
    </row>
    <row r="104" spans="1:14" s="1" customFormat="1" x14ac:dyDescent="0.2">
      <c r="A104" s="20">
        <v>91</v>
      </c>
      <c r="B104" s="21" t="s">
        <v>155</v>
      </c>
      <c r="C104" s="10" t="s">
        <v>14</v>
      </c>
      <c r="D104" s="43">
        <f t="shared" si="3"/>
        <v>7493184</v>
      </c>
      <c r="E104" s="135">
        <v>0</v>
      </c>
      <c r="F104" s="135">
        <v>0</v>
      </c>
      <c r="G104" s="135">
        <v>1110496</v>
      </c>
      <c r="H104" s="135">
        <v>704506</v>
      </c>
      <c r="I104" s="135">
        <v>0</v>
      </c>
      <c r="J104" s="135">
        <v>0</v>
      </c>
      <c r="K104" s="135">
        <v>0</v>
      </c>
      <c r="L104" s="135">
        <v>0</v>
      </c>
      <c r="M104" s="135">
        <v>5678182</v>
      </c>
      <c r="N104" s="135">
        <v>501340</v>
      </c>
    </row>
    <row r="105" spans="1:14" s="19" customFormat="1" x14ac:dyDescent="0.2">
      <c r="A105" s="20">
        <v>92</v>
      </c>
      <c r="B105" s="12" t="s">
        <v>156</v>
      </c>
      <c r="C105" s="10" t="s">
        <v>30</v>
      </c>
      <c r="D105" s="43">
        <f t="shared" si="3"/>
        <v>11016972</v>
      </c>
      <c r="E105" s="135">
        <v>0</v>
      </c>
      <c r="F105" s="135">
        <v>0</v>
      </c>
      <c r="G105" s="135">
        <v>1214200</v>
      </c>
      <c r="H105" s="135">
        <v>706401</v>
      </c>
      <c r="I105" s="135">
        <v>0</v>
      </c>
      <c r="J105" s="135">
        <v>0</v>
      </c>
      <c r="K105" s="135">
        <v>0</v>
      </c>
      <c r="L105" s="135">
        <v>0</v>
      </c>
      <c r="M105" s="135">
        <v>9096371</v>
      </c>
      <c r="N105" s="135">
        <v>14944</v>
      </c>
    </row>
    <row r="106" spans="1:14" s="1" customFormat="1" x14ac:dyDescent="0.2">
      <c r="A106" s="20">
        <v>93</v>
      </c>
      <c r="B106" s="12" t="s">
        <v>157</v>
      </c>
      <c r="C106" s="10" t="s">
        <v>15</v>
      </c>
      <c r="D106" s="43">
        <f t="shared" si="3"/>
        <v>11413425</v>
      </c>
      <c r="E106" s="135">
        <v>1459534</v>
      </c>
      <c r="F106" s="135">
        <v>0</v>
      </c>
      <c r="G106" s="135">
        <v>1957349</v>
      </c>
      <c r="H106" s="135">
        <v>778589</v>
      </c>
      <c r="I106" s="135">
        <v>0</v>
      </c>
      <c r="J106" s="135">
        <v>0</v>
      </c>
      <c r="K106" s="135">
        <v>0</v>
      </c>
      <c r="L106" s="135">
        <v>0</v>
      </c>
      <c r="M106" s="135">
        <v>7217953</v>
      </c>
      <c r="N106" s="135">
        <v>8539</v>
      </c>
    </row>
    <row r="107" spans="1:14" s="1" customFormat="1" x14ac:dyDescent="0.2">
      <c r="A107" s="20">
        <v>94</v>
      </c>
      <c r="B107" s="13" t="s">
        <v>158</v>
      </c>
      <c r="C107" s="10" t="s">
        <v>13</v>
      </c>
      <c r="D107" s="43">
        <f t="shared" si="3"/>
        <v>22218922.719999999</v>
      </c>
      <c r="E107" s="135">
        <v>7602176</v>
      </c>
      <c r="F107" s="135">
        <v>0</v>
      </c>
      <c r="G107" s="135">
        <v>3751500.7199999997</v>
      </c>
      <c r="H107" s="135">
        <v>1684176</v>
      </c>
      <c r="I107" s="135">
        <v>0</v>
      </c>
      <c r="J107" s="135">
        <v>0</v>
      </c>
      <c r="K107" s="135">
        <v>0</v>
      </c>
      <c r="L107" s="135">
        <v>0</v>
      </c>
      <c r="M107" s="135">
        <v>9181070</v>
      </c>
      <c r="N107" s="135">
        <v>745736</v>
      </c>
    </row>
    <row r="108" spans="1:14" s="1" customFormat="1" x14ac:dyDescent="0.2">
      <c r="A108" s="20">
        <v>95</v>
      </c>
      <c r="B108" s="21" t="s">
        <v>159</v>
      </c>
      <c r="C108" s="10" t="s">
        <v>31</v>
      </c>
      <c r="D108" s="43">
        <f t="shared" si="3"/>
        <v>6713072</v>
      </c>
      <c r="E108" s="135">
        <v>0</v>
      </c>
      <c r="F108" s="135">
        <v>0</v>
      </c>
      <c r="G108" s="135">
        <v>1069101</v>
      </c>
      <c r="H108" s="135">
        <v>753235</v>
      </c>
      <c r="I108" s="135">
        <v>0</v>
      </c>
      <c r="J108" s="135">
        <v>0</v>
      </c>
      <c r="K108" s="135">
        <v>0</v>
      </c>
      <c r="L108" s="135">
        <v>0</v>
      </c>
      <c r="M108" s="135">
        <v>4890736</v>
      </c>
      <c r="N108" s="135">
        <v>21349</v>
      </c>
    </row>
    <row r="109" spans="1:14" s="1" customFormat="1" x14ac:dyDescent="0.2">
      <c r="A109" s="20">
        <v>96</v>
      </c>
      <c r="B109" s="12" t="s">
        <v>161</v>
      </c>
      <c r="C109" s="10" t="s">
        <v>33</v>
      </c>
      <c r="D109" s="43">
        <f t="shared" si="3"/>
        <v>25658471.09</v>
      </c>
      <c r="E109" s="135">
        <v>4857283</v>
      </c>
      <c r="F109" s="135">
        <v>0</v>
      </c>
      <c r="G109" s="135">
        <v>3575087.09</v>
      </c>
      <c r="H109" s="135">
        <v>1587723</v>
      </c>
      <c r="I109" s="135">
        <v>0</v>
      </c>
      <c r="J109" s="135">
        <v>0</v>
      </c>
      <c r="K109" s="135">
        <v>0</v>
      </c>
      <c r="L109" s="135">
        <v>0</v>
      </c>
      <c r="M109" s="135">
        <v>15638378</v>
      </c>
      <c r="N109" s="135">
        <v>709989</v>
      </c>
    </row>
    <row r="110" spans="1:14" s="1" customFormat="1" x14ac:dyDescent="0.2">
      <c r="A110" s="20">
        <v>97</v>
      </c>
      <c r="B110" s="12" t="s">
        <v>163</v>
      </c>
      <c r="C110" s="10" t="s">
        <v>164</v>
      </c>
      <c r="D110" s="43">
        <f t="shared" si="3"/>
        <v>0</v>
      </c>
      <c r="E110" s="135">
        <v>0</v>
      </c>
      <c r="F110" s="135">
        <v>0</v>
      </c>
      <c r="G110" s="135">
        <v>0</v>
      </c>
      <c r="H110" s="135">
        <v>0</v>
      </c>
      <c r="I110" s="135">
        <v>0</v>
      </c>
      <c r="J110" s="135">
        <v>0</v>
      </c>
      <c r="K110" s="135">
        <v>0</v>
      </c>
      <c r="L110" s="135">
        <v>0</v>
      </c>
      <c r="M110" s="135">
        <v>0</v>
      </c>
      <c r="N110" s="135">
        <v>0</v>
      </c>
    </row>
    <row r="111" spans="1:14" s="1" customFormat="1" x14ac:dyDescent="0.2">
      <c r="A111" s="20">
        <v>98</v>
      </c>
      <c r="B111" s="12" t="s">
        <v>165</v>
      </c>
      <c r="C111" s="10" t="s">
        <v>166</v>
      </c>
      <c r="D111" s="43">
        <f t="shared" si="3"/>
        <v>0</v>
      </c>
      <c r="E111" s="135">
        <v>0</v>
      </c>
      <c r="F111" s="135">
        <v>0</v>
      </c>
      <c r="G111" s="135">
        <v>0</v>
      </c>
      <c r="H111" s="135">
        <v>0</v>
      </c>
      <c r="I111" s="135">
        <v>0</v>
      </c>
      <c r="J111" s="135">
        <v>0</v>
      </c>
      <c r="K111" s="135">
        <v>0</v>
      </c>
      <c r="L111" s="135">
        <v>0</v>
      </c>
      <c r="M111" s="135">
        <v>0</v>
      </c>
      <c r="N111" s="135">
        <v>0</v>
      </c>
    </row>
    <row r="112" spans="1:14" s="1" customFormat="1" x14ac:dyDescent="0.2">
      <c r="A112" s="20">
        <v>99</v>
      </c>
      <c r="B112" s="21" t="s">
        <v>167</v>
      </c>
      <c r="C112" s="10" t="s">
        <v>168</v>
      </c>
      <c r="D112" s="43">
        <f t="shared" si="3"/>
        <v>0</v>
      </c>
      <c r="E112" s="135">
        <v>0</v>
      </c>
      <c r="F112" s="135">
        <v>0</v>
      </c>
      <c r="G112" s="135">
        <v>0</v>
      </c>
      <c r="H112" s="135">
        <v>0</v>
      </c>
      <c r="I112" s="135">
        <v>0</v>
      </c>
      <c r="J112" s="135">
        <v>0</v>
      </c>
      <c r="K112" s="135">
        <v>0</v>
      </c>
      <c r="L112" s="135">
        <v>0</v>
      </c>
      <c r="M112" s="135">
        <v>0</v>
      </c>
      <c r="N112" s="135">
        <v>0</v>
      </c>
    </row>
    <row r="113" spans="1:14" s="1" customFormat="1" x14ac:dyDescent="0.2">
      <c r="A113" s="20">
        <v>100</v>
      </c>
      <c r="B113" s="21" t="s">
        <v>169</v>
      </c>
      <c r="C113" s="10" t="s">
        <v>170</v>
      </c>
      <c r="D113" s="43">
        <f t="shared" si="3"/>
        <v>0</v>
      </c>
      <c r="E113" s="135">
        <v>0</v>
      </c>
      <c r="F113" s="135">
        <v>0</v>
      </c>
      <c r="G113" s="135">
        <v>0</v>
      </c>
      <c r="H113" s="135">
        <v>0</v>
      </c>
      <c r="I113" s="135">
        <v>0</v>
      </c>
      <c r="J113" s="135">
        <v>0</v>
      </c>
      <c r="K113" s="135">
        <v>0</v>
      </c>
      <c r="L113" s="135">
        <v>0</v>
      </c>
      <c r="M113" s="135">
        <v>0</v>
      </c>
      <c r="N113" s="135">
        <v>0</v>
      </c>
    </row>
    <row r="114" spans="1:14" s="1" customFormat="1" ht="24" x14ac:dyDescent="0.2">
      <c r="A114" s="20">
        <v>101</v>
      </c>
      <c r="B114" s="21" t="s">
        <v>171</v>
      </c>
      <c r="C114" s="10" t="s">
        <v>172</v>
      </c>
      <c r="D114" s="43">
        <f t="shared" si="3"/>
        <v>0</v>
      </c>
      <c r="E114" s="135">
        <v>0</v>
      </c>
      <c r="F114" s="135">
        <v>0</v>
      </c>
      <c r="G114" s="135">
        <v>0</v>
      </c>
      <c r="H114" s="135">
        <v>0</v>
      </c>
      <c r="I114" s="135">
        <v>0</v>
      </c>
      <c r="J114" s="135">
        <v>0</v>
      </c>
      <c r="K114" s="135">
        <v>0</v>
      </c>
      <c r="L114" s="135">
        <v>0</v>
      </c>
      <c r="M114" s="135">
        <v>0</v>
      </c>
      <c r="N114" s="135">
        <v>0</v>
      </c>
    </row>
    <row r="115" spans="1:14" s="1" customFormat="1" x14ac:dyDescent="0.2">
      <c r="A115" s="20">
        <v>102</v>
      </c>
      <c r="B115" s="21" t="s">
        <v>173</v>
      </c>
      <c r="C115" s="10" t="s">
        <v>174</v>
      </c>
      <c r="D115" s="43">
        <f t="shared" si="3"/>
        <v>5512837</v>
      </c>
      <c r="E115" s="135">
        <v>0</v>
      </c>
      <c r="F115" s="135">
        <v>5512837</v>
      </c>
      <c r="G115" s="135">
        <v>0</v>
      </c>
      <c r="H115" s="135">
        <v>0</v>
      </c>
      <c r="I115" s="135">
        <v>0</v>
      </c>
      <c r="J115" s="135">
        <v>0</v>
      </c>
      <c r="K115" s="135">
        <v>0</v>
      </c>
      <c r="L115" s="135">
        <v>0</v>
      </c>
      <c r="M115" s="135">
        <v>0</v>
      </c>
      <c r="N115" s="135">
        <v>0</v>
      </c>
    </row>
    <row r="116" spans="1:14" s="1" customFormat="1" x14ac:dyDescent="0.2">
      <c r="A116" s="20">
        <v>103</v>
      </c>
      <c r="B116" s="21" t="s">
        <v>175</v>
      </c>
      <c r="C116" s="10" t="s">
        <v>176</v>
      </c>
      <c r="D116" s="43">
        <f t="shared" si="3"/>
        <v>0</v>
      </c>
      <c r="E116" s="135">
        <v>0</v>
      </c>
      <c r="F116" s="135">
        <v>0</v>
      </c>
      <c r="G116" s="135">
        <v>0</v>
      </c>
      <c r="H116" s="135">
        <v>0</v>
      </c>
      <c r="I116" s="135">
        <v>0</v>
      </c>
      <c r="J116" s="135">
        <v>0</v>
      </c>
      <c r="K116" s="135">
        <v>0</v>
      </c>
      <c r="L116" s="135">
        <v>0</v>
      </c>
      <c r="M116" s="135">
        <v>0</v>
      </c>
      <c r="N116" s="135">
        <v>0</v>
      </c>
    </row>
    <row r="117" spans="1:14" s="1" customFormat="1" x14ac:dyDescent="0.2">
      <c r="A117" s="20">
        <v>104</v>
      </c>
      <c r="B117" s="17" t="s">
        <v>177</v>
      </c>
      <c r="C117" s="15" t="s">
        <v>178</v>
      </c>
      <c r="D117" s="43">
        <f t="shared" si="3"/>
        <v>84568490</v>
      </c>
      <c r="E117" s="135">
        <v>19500209</v>
      </c>
      <c r="F117" s="135">
        <v>65068281</v>
      </c>
      <c r="G117" s="135">
        <v>0</v>
      </c>
      <c r="H117" s="135">
        <v>0</v>
      </c>
      <c r="I117" s="135">
        <v>0</v>
      </c>
      <c r="J117" s="135">
        <v>0</v>
      </c>
      <c r="K117" s="135">
        <v>0</v>
      </c>
      <c r="L117" s="135">
        <v>0</v>
      </c>
      <c r="M117" s="135">
        <v>0</v>
      </c>
      <c r="N117" s="135">
        <v>0</v>
      </c>
    </row>
    <row r="118" spans="1:14" s="1" customFormat="1" x14ac:dyDescent="0.2">
      <c r="A118" s="20">
        <v>105</v>
      </c>
      <c r="B118" s="13" t="s">
        <v>179</v>
      </c>
      <c r="C118" s="10" t="s">
        <v>180</v>
      </c>
      <c r="D118" s="43">
        <f t="shared" si="3"/>
        <v>12095315</v>
      </c>
      <c r="E118" s="135">
        <v>0</v>
      </c>
      <c r="F118" s="135">
        <v>12095315</v>
      </c>
      <c r="G118" s="135">
        <v>0</v>
      </c>
      <c r="H118" s="135">
        <v>0</v>
      </c>
      <c r="I118" s="135">
        <v>0</v>
      </c>
      <c r="J118" s="135">
        <v>0</v>
      </c>
      <c r="K118" s="135">
        <v>0</v>
      </c>
      <c r="L118" s="135">
        <v>0</v>
      </c>
      <c r="M118" s="135">
        <v>0</v>
      </c>
      <c r="N118" s="135">
        <v>0</v>
      </c>
    </row>
    <row r="119" spans="1:14" s="1" customFormat="1" x14ac:dyDescent="0.2">
      <c r="A119" s="20">
        <v>106</v>
      </c>
      <c r="B119" s="21" t="s">
        <v>181</v>
      </c>
      <c r="C119" s="10" t="s">
        <v>182</v>
      </c>
      <c r="D119" s="43">
        <f t="shared" si="3"/>
        <v>0</v>
      </c>
      <c r="E119" s="135">
        <v>0</v>
      </c>
      <c r="F119" s="135">
        <v>0</v>
      </c>
      <c r="G119" s="135">
        <v>0</v>
      </c>
      <c r="H119" s="135">
        <v>0</v>
      </c>
      <c r="I119" s="135">
        <v>0</v>
      </c>
      <c r="J119" s="135">
        <v>0</v>
      </c>
      <c r="K119" s="135">
        <v>0</v>
      </c>
      <c r="L119" s="135">
        <v>0</v>
      </c>
      <c r="M119" s="135">
        <v>0</v>
      </c>
      <c r="N119" s="135">
        <v>0</v>
      </c>
    </row>
    <row r="120" spans="1:14" s="1" customFormat="1" x14ac:dyDescent="0.2">
      <c r="A120" s="20">
        <v>107</v>
      </c>
      <c r="B120" s="12" t="s">
        <v>183</v>
      </c>
      <c r="C120" s="18" t="s">
        <v>184</v>
      </c>
      <c r="D120" s="43">
        <f t="shared" si="3"/>
        <v>0</v>
      </c>
      <c r="E120" s="135">
        <v>0</v>
      </c>
      <c r="F120" s="135">
        <v>0</v>
      </c>
      <c r="G120" s="135">
        <v>0</v>
      </c>
      <c r="H120" s="135">
        <v>0</v>
      </c>
      <c r="I120" s="135">
        <v>0</v>
      </c>
      <c r="J120" s="135">
        <v>0</v>
      </c>
      <c r="K120" s="135">
        <v>0</v>
      </c>
      <c r="L120" s="135">
        <v>0</v>
      </c>
      <c r="M120" s="135">
        <v>0</v>
      </c>
      <c r="N120" s="135">
        <v>0</v>
      </c>
    </row>
    <row r="121" spans="1:14" s="1" customFormat="1" x14ac:dyDescent="0.2">
      <c r="A121" s="20">
        <v>108</v>
      </c>
      <c r="B121" s="21" t="s">
        <v>185</v>
      </c>
      <c r="C121" s="10" t="s">
        <v>265</v>
      </c>
      <c r="D121" s="43">
        <f t="shared" si="3"/>
        <v>7106615</v>
      </c>
      <c r="E121" s="135">
        <v>0</v>
      </c>
      <c r="F121" s="135">
        <v>7106615</v>
      </c>
      <c r="G121" s="135">
        <v>0</v>
      </c>
      <c r="H121" s="135">
        <v>0</v>
      </c>
      <c r="I121" s="135">
        <v>0</v>
      </c>
      <c r="J121" s="135">
        <v>0</v>
      </c>
      <c r="K121" s="135">
        <v>0</v>
      </c>
      <c r="L121" s="135">
        <v>0</v>
      </c>
      <c r="M121" s="135">
        <v>0</v>
      </c>
      <c r="N121" s="135">
        <v>0</v>
      </c>
    </row>
    <row r="122" spans="1:14" s="1" customFormat="1" x14ac:dyDescent="0.2">
      <c r="A122" s="20">
        <v>109</v>
      </c>
      <c r="B122" s="13" t="s">
        <v>186</v>
      </c>
      <c r="C122" s="10" t="s">
        <v>254</v>
      </c>
      <c r="D122" s="43">
        <f t="shared" si="3"/>
        <v>7289113</v>
      </c>
      <c r="E122" s="135">
        <v>1892785</v>
      </c>
      <c r="F122" s="135">
        <v>5396328</v>
      </c>
      <c r="G122" s="135">
        <v>0</v>
      </c>
      <c r="H122" s="135">
        <v>0</v>
      </c>
      <c r="I122" s="135">
        <v>0</v>
      </c>
      <c r="J122" s="135">
        <v>0</v>
      </c>
      <c r="K122" s="135">
        <v>0</v>
      </c>
      <c r="L122" s="135">
        <v>0</v>
      </c>
      <c r="M122" s="135">
        <v>0</v>
      </c>
      <c r="N122" s="135">
        <v>0</v>
      </c>
    </row>
    <row r="123" spans="1:14" s="1" customFormat="1" x14ac:dyDescent="0.2">
      <c r="A123" s="20">
        <v>110</v>
      </c>
      <c r="B123" s="12" t="s">
        <v>335</v>
      </c>
      <c r="C123" s="10" t="s">
        <v>322</v>
      </c>
      <c r="D123" s="43">
        <f t="shared" si="3"/>
        <v>0</v>
      </c>
      <c r="E123" s="135">
        <v>0</v>
      </c>
      <c r="F123" s="135">
        <v>0</v>
      </c>
      <c r="G123" s="135">
        <v>0</v>
      </c>
      <c r="H123" s="135">
        <v>0</v>
      </c>
      <c r="I123" s="135">
        <v>0</v>
      </c>
      <c r="J123" s="135">
        <v>0</v>
      </c>
      <c r="K123" s="135">
        <v>0</v>
      </c>
      <c r="L123" s="135">
        <v>0</v>
      </c>
      <c r="M123" s="135">
        <v>0</v>
      </c>
      <c r="N123" s="135">
        <v>0</v>
      </c>
    </row>
    <row r="124" spans="1:14" s="1" customFormat="1" x14ac:dyDescent="0.2">
      <c r="A124" s="20">
        <v>111</v>
      </c>
      <c r="B124" s="13" t="s">
        <v>187</v>
      </c>
      <c r="C124" s="10" t="s">
        <v>188</v>
      </c>
      <c r="D124" s="43">
        <f t="shared" si="3"/>
        <v>0</v>
      </c>
      <c r="E124" s="135">
        <v>0</v>
      </c>
      <c r="F124" s="135">
        <v>0</v>
      </c>
      <c r="G124" s="135">
        <v>0</v>
      </c>
      <c r="H124" s="135">
        <v>0</v>
      </c>
      <c r="I124" s="135">
        <v>0</v>
      </c>
      <c r="J124" s="135">
        <v>0</v>
      </c>
      <c r="K124" s="135">
        <v>0</v>
      </c>
      <c r="L124" s="135">
        <v>0</v>
      </c>
      <c r="M124" s="135">
        <v>0</v>
      </c>
      <c r="N124" s="135">
        <v>0</v>
      </c>
    </row>
    <row r="125" spans="1:14" s="1" customFormat="1" x14ac:dyDescent="0.2">
      <c r="A125" s="20">
        <v>112</v>
      </c>
      <c r="B125" s="13" t="s">
        <v>189</v>
      </c>
      <c r="C125" s="10" t="s">
        <v>326</v>
      </c>
      <c r="D125" s="43">
        <f t="shared" si="3"/>
        <v>0</v>
      </c>
      <c r="E125" s="135">
        <v>0</v>
      </c>
      <c r="F125" s="135">
        <v>0</v>
      </c>
      <c r="G125" s="135">
        <v>0</v>
      </c>
      <c r="H125" s="135">
        <v>0</v>
      </c>
      <c r="I125" s="135">
        <v>0</v>
      </c>
      <c r="J125" s="135">
        <v>0</v>
      </c>
      <c r="K125" s="135">
        <v>0</v>
      </c>
      <c r="L125" s="135">
        <v>0</v>
      </c>
      <c r="M125" s="135">
        <v>0</v>
      </c>
      <c r="N125" s="135">
        <v>0</v>
      </c>
    </row>
    <row r="126" spans="1:14" s="1" customFormat="1" x14ac:dyDescent="0.2">
      <c r="A126" s="20">
        <v>113</v>
      </c>
      <c r="B126" s="21" t="s">
        <v>190</v>
      </c>
      <c r="C126" s="10" t="s">
        <v>191</v>
      </c>
      <c r="D126" s="43">
        <f t="shared" si="3"/>
        <v>0</v>
      </c>
      <c r="E126" s="135">
        <v>0</v>
      </c>
      <c r="F126" s="135">
        <v>0</v>
      </c>
      <c r="G126" s="135">
        <v>0</v>
      </c>
      <c r="H126" s="135">
        <v>0</v>
      </c>
      <c r="I126" s="135">
        <v>0</v>
      </c>
      <c r="J126" s="135">
        <v>0</v>
      </c>
      <c r="K126" s="135">
        <v>0</v>
      </c>
      <c r="L126" s="135">
        <v>0</v>
      </c>
      <c r="M126" s="135">
        <v>0</v>
      </c>
      <c r="N126" s="135">
        <v>0</v>
      </c>
    </row>
    <row r="127" spans="1:14" s="1" customFormat="1" ht="24" x14ac:dyDescent="0.2">
      <c r="A127" s="20">
        <v>114</v>
      </c>
      <c r="B127" s="21" t="s">
        <v>192</v>
      </c>
      <c r="C127" s="35" t="s">
        <v>310</v>
      </c>
      <c r="D127" s="43">
        <f t="shared" si="3"/>
        <v>0</v>
      </c>
      <c r="E127" s="135">
        <v>0</v>
      </c>
      <c r="F127" s="135">
        <v>0</v>
      </c>
      <c r="G127" s="135">
        <v>0</v>
      </c>
      <c r="H127" s="135">
        <v>0</v>
      </c>
      <c r="I127" s="135">
        <v>0</v>
      </c>
      <c r="J127" s="135">
        <v>0</v>
      </c>
      <c r="K127" s="135">
        <v>0</v>
      </c>
      <c r="L127" s="135">
        <v>0</v>
      </c>
      <c r="M127" s="135">
        <v>0</v>
      </c>
      <c r="N127" s="135">
        <v>0</v>
      </c>
    </row>
    <row r="128" spans="1:14" s="1" customFormat="1" x14ac:dyDescent="0.2">
      <c r="A128" s="20">
        <v>115</v>
      </c>
      <c r="B128" s="21" t="s">
        <v>193</v>
      </c>
      <c r="C128" s="10" t="s">
        <v>229</v>
      </c>
      <c r="D128" s="43">
        <f t="shared" si="3"/>
        <v>277427900.94</v>
      </c>
      <c r="E128" s="135">
        <v>68046554</v>
      </c>
      <c r="F128" s="135">
        <v>59607188</v>
      </c>
      <c r="G128" s="135">
        <v>5833263.9399999995</v>
      </c>
      <c r="H128" s="135">
        <v>5100167</v>
      </c>
      <c r="I128" s="135">
        <v>42080407</v>
      </c>
      <c r="J128" s="135">
        <v>0</v>
      </c>
      <c r="K128" s="135">
        <v>0</v>
      </c>
      <c r="L128" s="135">
        <v>16146762</v>
      </c>
      <c r="M128" s="135">
        <v>80613559</v>
      </c>
      <c r="N128" s="135">
        <v>0</v>
      </c>
    </row>
    <row r="129" spans="1:14" x14ac:dyDescent="0.2">
      <c r="A129" s="20">
        <v>116</v>
      </c>
      <c r="B129" s="21" t="s">
        <v>194</v>
      </c>
      <c r="C129" s="10" t="s">
        <v>195</v>
      </c>
      <c r="D129" s="43">
        <f t="shared" si="3"/>
        <v>548799686</v>
      </c>
      <c r="E129" s="135">
        <v>254576952</v>
      </c>
      <c r="F129" s="135">
        <v>116546488</v>
      </c>
      <c r="G129" s="135">
        <v>2025910</v>
      </c>
      <c r="H129" s="135">
        <v>19387175</v>
      </c>
      <c r="I129" s="135">
        <v>112236736</v>
      </c>
      <c r="J129" s="135">
        <v>0</v>
      </c>
      <c r="K129" s="135">
        <v>0</v>
      </c>
      <c r="L129" s="135">
        <v>44026425</v>
      </c>
      <c r="M129" s="135">
        <v>0</v>
      </c>
      <c r="N129" s="135">
        <v>0</v>
      </c>
    </row>
    <row r="130" spans="1:14" s="1" customFormat="1" x14ac:dyDescent="0.2">
      <c r="A130" s="20">
        <v>117</v>
      </c>
      <c r="B130" s="21" t="s">
        <v>196</v>
      </c>
      <c r="C130" s="10" t="s">
        <v>40</v>
      </c>
      <c r="D130" s="43">
        <f t="shared" si="3"/>
        <v>55631450.280000001</v>
      </c>
      <c r="E130" s="135">
        <v>28175241</v>
      </c>
      <c r="F130" s="135">
        <v>0</v>
      </c>
      <c r="G130" s="135">
        <v>12086116.279999999</v>
      </c>
      <c r="H130" s="135">
        <v>0</v>
      </c>
      <c r="I130" s="135">
        <v>0</v>
      </c>
      <c r="J130" s="135">
        <v>0</v>
      </c>
      <c r="K130" s="135">
        <v>0</v>
      </c>
      <c r="L130" s="135">
        <v>15257505</v>
      </c>
      <c r="M130" s="135">
        <v>112588</v>
      </c>
      <c r="N130" s="135">
        <v>0</v>
      </c>
    </row>
    <row r="131" spans="1:14" s="1" customFormat="1" x14ac:dyDescent="0.2">
      <c r="A131" s="20">
        <v>118</v>
      </c>
      <c r="B131" s="12" t="s">
        <v>197</v>
      </c>
      <c r="C131" s="10" t="s">
        <v>46</v>
      </c>
      <c r="D131" s="43">
        <f t="shared" si="3"/>
        <v>28355293</v>
      </c>
      <c r="E131" s="135">
        <v>9075470</v>
      </c>
      <c r="F131" s="135">
        <v>13596151</v>
      </c>
      <c r="G131" s="135">
        <v>2388112</v>
      </c>
      <c r="H131" s="135">
        <v>3295560</v>
      </c>
      <c r="I131" s="135">
        <v>0</v>
      </c>
      <c r="J131" s="135">
        <v>0</v>
      </c>
      <c r="K131" s="135">
        <v>0</v>
      </c>
      <c r="L131" s="135">
        <v>0</v>
      </c>
      <c r="M131" s="135">
        <v>0</v>
      </c>
      <c r="N131" s="135">
        <v>0</v>
      </c>
    </row>
    <row r="132" spans="1:14" s="1" customFormat="1" x14ac:dyDescent="0.2">
      <c r="A132" s="20">
        <v>119</v>
      </c>
      <c r="B132" s="12" t="s">
        <v>198</v>
      </c>
      <c r="C132" s="10" t="s">
        <v>231</v>
      </c>
      <c r="D132" s="43">
        <f t="shared" si="3"/>
        <v>0</v>
      </c>
      <c r="E132" s="135">
        <v>0</v>
      </c>
      <c r="F132" s="135">
        <v>0</v>
      </c>
      <c r="G132" s="135">
        <v>0</v>
      </c>
      <c r="H132" s="135">
        <v>0</v>
      </c>
      <c r="I132" s="135">
        <v>0</v>
      </c>
      <c r="J132" s="135">
        <v>0</v>
      </c>
      <c r="K132" s="135">
        <v>0</v>
      </c>
      <c r="L132" s="135">
        <v>0</v>
      </c>
      <c r="M132" s="135">
        <v>0</v>
      </c>
      <c r="N132" s="135">
        <v>0</v>
      </c>
    </row>
    <row r="133" spans="1:14" s="1" customFormat="1" x14ac:dyDescent="0.2">
      <c r="A133" s="20">
        <v>120</v>
      </c>
      <c r="B133" s="12" t="s">
        <v>199</v>
      </c>
      <c r="C133" s="10" t="s">
        <v>48</v>
      </c>
      <c r="D133" s="43">
        <f t="shared" si="3"/>
        <v>16030402</v>
      </c>
      <c r="E133" s="135">
        <v>0</v>
      </c>
      <c r="F133" s="135">
        <v>15557724</v>
      </c>
      <c r="G133" s="135">
        <v>472678</v>
      </c>
      <c r="H133" s="135">
        <v>0</v>
      </c>
      <c r="I133" s="135">
        <v>0</v>
      </c>
      <c r="J133" s="135">
        <v>0</v>
      </c>
      <c r="K133" s="135">
        <v>0</v>
      </c>
      <c r="L133" s="135">
        <v>0</v>
      </c>
      <c r="M133" s="135">
        <v>0</v>
      </c>
      <c r="N133" s="135">
        <v>0</v>
      </c>
    </row>
    <row r="134" spans="1:14" s="1" customFormat="1" x14ac:dyDescent="0.2">
      <c r="A134" s="20">
        <v>121</v>
      </c>
      <c r="B134" s="21" t="s">
        <v>200</v>
      </c>
      <c r="C134" s="10" t="s">
        <v>47</v>
      </c>
      <c r="D134" s="43">
        <f t="shared" si="3"/>
        <v>72302119.400000051</v>
      </c>
      <c r="E134" s="135">
        <v>0</v>
      </c>
      <c r="F134" s="135">
        <v>0</v>
      </c>
      <c r="G134" s="135">
        <v>0</v>
      </c>
      <c r="H134" s="135">
        <v>0</v>
      </c>
      <c r="I134" s="135">
        <v>0</v>
      </c>
      <c r="J134" s="135">
        <v>72302119.400000051</v>
      </c>
      <c r="K134" s="135">
        <v>0</v>
      </c>
      <c r="L134" s="135">
        <v>0</v>
      </c>
      <c r="M134" s="135">
        <v>0</v>
      </c>
      <c r="N134" s="135">
        <v>0</v>
      </c>
    </row>
    <row r="135" spans="1:14" s="1" customFormat="1" x14ac:dyDescent="0.2">
      <c r="A135" s="20">
        <v>122</v>
      </c>
      <c r="B135" s="21" t="s">
        <v>201</v>
      </c>
      <c r="C135" s="10" t="s">
        <v>202</v>
      </c>
      <c r="D135" s="43">
        <f t="shared" si="3"/>
        <v>376611</v>
      </c>
      <c r="E135" s="135">
        <v>0</v>
      </c>
      <c r="F135" s="135">
        <v>0</v>
      </c>
      <c r="G135" s="135">
        <v>376611</v>
      </c>
      <c r="H135" s="135">
        <v>0</v>
      </c>
      <c r="I135" s="135">
        <v>0</v>
      </c>
      <c r="J135" s="135">
        <v>0</v>
      </c>
      <c r="K135" s="135">
        <v>0</v>
      </c>
      <c r="L135" s="135">
        <v>0</v>
      </c>
      <c r="M135" s="135">
        <v>0</v>
      </c>
      <c r="N135" s="135">
        <v>0</v>
      </c>
    </row>
    <row r="136" spans="1:14" s="1" customFormat="1" x14ac:dyDescent="0.2">
      <c r="A136" s="20">
        <v>123</v>
      </c>
      <c r="B136" s="21" t="s">
        <v>203</v>
      </c>
      <c r="C136" s="10" t="s">
        <v>41</v>
      </c>
      <c r="D136" s="43">
        <f t="shared" si="3"/>
        <v>18873004</v>
      </c>
      <c r="E136" s="135">
        <v>13707349</v>
      </c>
      <c r="F136" s="135">
        <v>0</v>
      </c>
      <c r="G136" s="135">
        <v>2802303</v>
      </c>
      <c r="H136" s="135">
        <v>2363352</v>
      </c>
      <c r="I136" s="135">
        <v>0</v>
      </c>
      <c r="J136" s="135">
        <v>0</v>
      </c>
      <c r="K136" s="135">
        <v>0</v>
      </c>
      <c r="L136" s="135">
        <v>0</v>
      </c>
      <c r="M136" s="135">
        <v>0</v>
      </c>
      <c r="N136" s="135">
        <v>0</v>
      </c>
    </row>
    <row r="137" spans="1:14" s="1" customFormat="1" x14ac:dyDescent="0.2">
      <c r="A137" s="20">
        <v>124</v>
      </c>
      <c r="B137" s="12" t="s">
        <v>204</v>
      </c>
      <c r="C137" s="10" t="s">
        <v>230</v>
      </c>
      <c r="D137" s="43">
        <f t="shared" si="3"/>
        <v>146600870.45999998</v>
      </c>
      <c r="E137" s="135">
        <v>63166122</v>
      </c>
      <c r="F137" s="135">
        <v>55883796</v>
      </c>
      <c r="G137" s="135">
        <v>6482999.46</v>
      </c>
      <c r="H137" s="135">
        <v>3210880</v>
      </c>
      <c r="I137" s="135">
        <v>0</v>
      </c>
      <c r="J137" s="135">
        <v>0</v>
      </c>
      <c r="K137" s="135">
        <v>0</v>
      </c>
      <c r="L137" s="135">
        <v>0</v>
      </c>
      <c r="M137" s="135">
        <v>17857073</v>
      </c>
      <c r="N137" s="135">
        <v>984733</v>
      </c>
    </row>
    <row r="138" spans="1:14" s="1" customFormat="1" x14ac:dyDescent="0.2">
      <c r="A138" s="20">
        <v>125</v>
      </c>
      <c r="B138" s="13" t="s">
        <v>205</v>
      </c>
      <c r="C138" s="10" t="s">
        <v>206</v>
      </c>
      <c r="D138" s="43">
        <f t="shared" si="3"/>
        <v>91031724.00999999</v>
      </c>
      <c r="E138" s="135">
        <v>16179081</v>
      </c>
      <c r="F138" s="135">
        <v>6035461</v>
      </c>
      <c r="G138" s="135">
        <v>9080610.0099999998</v>
      </c>
      <c r="H138" s="135">
        <v>6283864</v>
      </c>
      <c r="I138" s="135">
        <v>19977737</v>
      </c>
      <c r="J138" s="135">
        <v>0</v>
      </c>
      <c r="K138" s="135">
        <v>0</v>
      </c>
      <c r="L138" s="135">
        <v>0</v>
      </c>
      <c r="M138" s="135">
        <v>33474971</v>
      </c>
      <c r="N138" s="135">
        <v>1188287</v>
      </c>
    </row>
    <row r="139" spans="1:14" x14ac:dyDescent="0.2">
      <c r="A139" s="20">
        <v>126</v>
      </c>
      <c r="B139" s="21" t="s">
        <v>207</v>
      </c>
      <c r="C139" s="10" t="s">
        <v>208</v>
      </c>
      <c r="D139" s="43">
        <f t="shared" ref="D139:D149" si="4">SUM(E139:M139)</f>
        <v>6765576</v>
      </c>
      <c r="E139" s="135">
        <v>6765576</v>
      </c>
      <c r="F139" s="135">
        <v>0</v>
      </c>
      <c r="G139" s="135">
        <v>0</v>
      </c>
      <c r="H139" s="135">
        <v>0</v>
      </c>
      <c r="I139" s="135">
        <v>0</v>
      </c>
      <c r="J139" s="135">
        <v>0</v>
      </c>
      <c r="K139" s="135">
        <v>0</v>
      </c>
      <c r="L139" s="135">
        <v>0</v>
      </c>
      <c r="M139" s="135">
        <v>0</v>
      </c>
      <c r="N139" s="135">
        <v>0</v>
      </c>
    </row>
    <row r="140" spans="1:14" x14ac:dyDescent="0.2">
      <c r="A140" s="20">
        <v>127</v>
      </c>
      <c r="B140" s="12" t="s">
        <v>209</v>
      </c>
      <c r="C140" s="10" t="s">
        <v>210</v>
      </c>
      <c r="D140" s="43">
        <f t="shared" si="4"/>
        <v>0</v>
      </c>
      <c r="E140" s="135">
        <v>0</v>
      </c>
      <c r="F140" s="135">
        <v>0</v>
      </c>
      <c r="G140" s="135">
        <v>0</v>
      </c>
      <c r="H140" s="135">
        <v>0</v>
      </c>
      <c r="I140" s="135">
        <v>0</v>
      </c>
      <c r="J140" s="135">
        <v>0</v>
      </c>
      <c r="K140" s="135">
        <v>0</v>
      </c>
      <c r="L140" s="135">
        <v>0</v>
      </c>
      <c r="M140" s="135">
        <v>0</v>
      </c>
      <c r="N140" s="135">
        <v>0</v>
      </c>
    </row>
    <row r="141" spans="1:14" x14ac:dyDescent="0.2">
      <c r="A141" s="20">
        <v>128</v>
      </c>
      <c r="B141" s="21" t="s">
        <v>211</v>
      </c>
      <c r="C141" s="10" t="s">
        <v>212</v>
      </c>
      <c r="D141" s="43">
        <f t="shared" si="4"/>
        <v>292142167</v>
      </c>
      <c r="E141" s="135">
        <v>0</v>
      </c>
      <c r="F141" s="135">
        <v>0</v>
      </c>
      <c r="G141" s="135">
        <v>0</v>
      </c>
      <c r="H141" s="135">
        <v>0</v>
      </c>
      <c r="I141" s="135">
        <v>0</v>
      </c>
      <c r="J141" s="135">
        <v>0</v>
      </c>
      <c r="K141" s="135">
        <v>292142167</v>
      </c>
      <c r="L141" s="135">
        <v>0</v>
      </c>
      <c r="M141" s="135">
        <v>0</v>
      </c>
      <c r="N141" s="135">
        <v>0</v>
      </c>
    </row>
    <row r="142" spans="1:14" x14ac:dyDescent="0.2">
      <c r="A142" s="20">
        <v>129</v>
      </c>
      <c r="B142" s="89" t="s">
        <v>255</v>
      </c>
      <c r="C142" s="92" t="s">
        <v>256</v>
      </c>
      <c r="D142" s="43">
        <f t="shared" si="4"/>
        <v>0</v>
      </c>
      <c r="E142" s="135">
        <v>0</v>
      </c>
      <c r="F142" s="135">
        <v>0</v>
      </c>
      <c r="G142" s="135">
        <v>0</v>
      </c>
      <c r="H142" s="135">
        <v>0</v>
      </c>
      <c r="I142" s="135">
        <v>0</v>
      </c>
      <c r="J142" s="135">
        <v>0</v>
      </c>
      <c r="K142" s="135">
        <v>0</v>
      </c>
      <c r="L142" s="135">
        <v>0</v>
      </c>
      <c r="M142" s="135">
        <v>0</v>
      </c>
      <c r="N142" s="135">
        <v>0</v>
      </c>
    </row>
    <row r="143" spans="1:14" x14ac:dyDescent="0.2">
      <c r="A143" s="20">
        <v>130</v>
      </c>
      <c r="B143" s="93" t="s">
        <v>257</v>
      </c>
      <c r="C143" s="40" t="s">
        <v>258</v>
      </c>
      <c r="D143" s="43">
        <f t="shared" si="4"/>
        <v>0</v>
      </c>
      <c r="E143" s="135">
        <v>0</v>
      </c>
      <c r="F143" s="135">
        <v>0</v>
      </c>
      <c r="G143" s="135">
        <v>0</v>
      </c>
      <c r="H143" s="135">
        <v>0</v>
      </c>
      <c r="I143" s="135">
        <v>0</v>
      </c>
      <c r="J143" s="135">
        <v>0</v>
      </c>
      <c r="K143" s="135">
        <v>0</v>
      </c>
      <c r="L143" s="135">
        <v>0</v>
      </c>
      <c r="M143" s="135">
        <v>0</v>
      </c>
      <c r="N143" s="135">
        <v>0</v>
      </c>
    </row>
    <row r="144" spans="1:14" x14ac:dyDescent="0.2">
      <c r="A144" s="20">
        <v>131</v>
      </c>
      <c r="B144" s="94" t="s">
        <v>259</v>
      </c>
      <c r="C144" s="154" t="s">
        <v>449</v>
      </c>
      <c r="D144" s="43">
        <f t="shared" si="4"/>
        <v>0</v>
      </c>
      <c r="E144" s="135">
        <v>0</v>
      </c>
      <c r="F144" s="135">
        <v>0</v>
      </c>
      <c r="G144" s="135">
        <v>0</v>
      </c>
      <c r="H144" s="135">
        <v>0</v>
      </c>
      <c r="I144" s="135">
        <v>0</v>
      </c>
      <c r="J144" s="135">
        <v>0</v>
      </c>
      <c r="K144" s="135">
        <v>0</v>
      </c>
      <c r="L144" s="135">
        <v>0</v>
      </c>
      <c r="M144" s="135">
        <v>0</v>
      </c>
      <c r="N144" s="135">
        <v>0</v>
      </c>
    </row>
    <row r="145" spans="1:14" x14ac:dyDescent="0.2">
      <c r="A145" s="20">
        <v>132</v>
      </c>
      <c r="B145" s="20" t="s">
        <v>263</v>
      </c>
      <c r="C145" s="28" t="s">
        <v>264</v>
      </c>
      <c r="D145" s="43">
        <f t="shared" si="4"/>
        <v>0</v>
      </c>
      <c r="E145" s="135">
        <v>0</v>
      </c>
      <c r="F145" s="135">
        <v>0</v>
      </c>
      <c r="G145" s="135">
        <v>0</v>
      </c>
      <c r="H145" s="135">
        <v>0</v>
      </c>
      <c r="I145" s="135">
        <v>0</v>
      </c>
      <c r="J145" s="135">
        <v>0</v>
      </c>
      <c r="K145" s="135">
        <v>0</v>
      </c>
      <c r="L145" s="135">
        <v>0</v>
      </c>
      <c r="M145" s="135">
        <v>0</v>
      </c>
      <c r="N145" s="135">
        <v>0</v>
      </c>
    </row>
    <row r="146" spans="1:14" x14ac:dyDescent="0.2">
      <c r="A146" s="20">
        <v>133</v>
      </c>
      <c r="B146" s="55" t="s">
        <v>315</v>
      </c>
      <c r="C146" s="28" t="s">
        <v>314</v>
      </c>
      <c r="D146" s="43">
        <f t="shared" si="4"/>
        <v>0</v>
      </c>
      <c r="E146" s="135">
        <v>0</v>
      </c>
      <c r="F146" s="135">
        <v>0</v>
      </c>
      <c r="G146" s="135">
        <v>0</v>
      </c>
      <c r="H146" s="135">
        <v>0</v>
      </c>
      <c r="I146" s="135">
        <v>0</v>
      </c>
      <c r="J146" s="135">
        <v>0</v>
      </c>
      <c r="K146" s="135">
        <v>0</v>
      </c>
      <c r="L146" s="135">
        <v>0</v>
      </c>
      <c r="M146" s="135">
        <v>0</v>
      </c>
      <c r="N146" s="135">
        <v>0</v>
      </c>
    </row>
    <row r="147" spans="1:14" x14ac:dyDescent="0.2">
      <c r="A147" s="20">
        <v>134</v>
      </c>
      <c r="B147" s="55" t="s">
        <v>324</v>
      </c>
      <c r="C147" s="28" t="s">
        <v>321</v>
      </c>
      <c r="D147" s="43">
        <f t="shared" si="4"/>
        <v>0</v>
      </c>
      <c r="E147" s="135">
        <v>0</v>
      </c>
      <c r="F147" s="135">
        <v>0</v>
      </c>
      <c r="G147" s="135">
        <v>0</v>
      </c>
      <c r="H147" s="135">
        <v>0</v>
      </c>
      <c r="I147" s="135">
        <v>0</v>
      </c>
      <c r="J147" s="135">
        <v>0</v>
      </c>
      <c r="K147" s="135">
        <v>0</v>
      </c>
      <c r="L147" s="135">
        <v>0</v>
      </c>
      <c r="M147" s="135">
        <v>0</v>
      </c>
      <c r="N147" s="135">
        <v>0</v>
      </c>
    </row>
    <row r="148" spans="1:14" s="4" customFormat="1" ht="24" x14ac:dyDescent="0.2">
      <c r="A148" s="20">
        <v>135</v>
      </c>
      <c r="B148" s="55" t="s">
        <v>439</v>
      </c>
      <c r="C148" s="15" t="s">
        <v>389</v>
      </c>
      <c r="D148" s="43">
        <f t="shared" si="4"/>
        <v>0</v>
      </c>
      <c r="E148" s="135">
        <v>0</v>
      </c>
      <c r="F148" s="135">
        <v>0</v>
      </c>
      <c r="G148" s="135">
        <v>0</v>
      </c>
      <c r="H148" s="135">
        <v>0</v>
      </c>
      <c r="I148" s="135">
        <v>0</v>
      </c>
      <c r="J148" s="135">
        <v>0</v>
      </c>
      <c r="K148" s="135">
        <v>0</v>
      </c>
      <c r="L148" s="135">
        <v>0</v>
      </c>
      <c r="M148" s="135">
        <v>0</v>
      </c>
      <c r="N148" s="135">
        <v>0</v>
      </c>
    </row>
    <row r="149" spans="1:14" s="4" customFormat="1" x14ac:dyDescent="0.2">
      <c r="A149" s="20">
        <v>136</v>
      </c>
      <c r="B149" s="55" t="s">
        <v>434</v>
      </c>
      <c r="C149" s="15" t="s">
        <v>435</v>
      </c>
      <c r="D149" s="43">
        <f t="shared" si="4"/>
        <v>0</v>
      </c>
      <c r="E149" s="135">
        <v>0</v>
      </c>
      <c r="F149" s="135">
        <v>0</v>
      </c>
      <c r="G149" s="135">
        <v>0</v>
      </c>
      <c r="H149" s="135">
        <v>0</v>
      </c>
      <c r="I149" s="135">
        <v>0</v>
      </c>
      <c r="J149" s="135">
        <v>0</v>
      </c>
      <c r="K149" s="135">
        <v>0</v>
      </c>
      <c r="L149" s="135">
        <v>0</v>
      </c>
      <c r="M149" s="135">
        <v>0</v>
      </c>
      <c r="N149" s="135">
        <v>0</v>
      </c>
    </row>
    <row r="150" spans="1:14" s="4" customFormat="1" x14ac:dyDescent="0.2">
      <c r="A150" s="20">
        <v>137</v>
      </c>
      <c r="B150" s="55" t="s">
        <v>452</v>
      </c>
      <c r="C150" s="15" t="s">
        <v>453</v>
      </c>
      <c r="D150" s="43"/>
      <c r="E150" s="135">
        <v>0</v>
      </c>
      <c r="F150" s="135">
        <v>0</v>
      </c>
      <c r="G150" s="135">
        <v>0</v>
      </c>
      <c r="H150" s="135">
        <v>0</v>
      </c>
      <c r="I150" s="135">
        <v>0</v>
      </c>
      <c r="J150" s="135"/>
      <c r="K150" s="135"/>
      <c r="L150" s="135"/>
      <c r="M150" s="135">
        <v>0</v>
      </c>
      <c r="N150" s="135">
        <v>0</v>
      </c>
    </row>
  </sheetData>
  <mergeCells count="20">
    <mergeCell ref="E4:N4"/>
    <mergeCell ref="N6:N7"/>
    <mergeCell ref="A2:N2"/>
    <mergeCell ref="H5:H7"/>
    <mergeCell ref="A4:A7"/>
    <mergeCell ref="B4:B7"/>
    <mergeCell ref="C4:C7"/>
    <mergeCell ref="E5:E7"/>
    <mergeCell ref="D4:D7"/>
    <mergeCell ref="F5:F7"/>
    <mergeCell ref="G5:G7"/>
    <mergeCell ref="A91:A94"/>
    <mergeCell ref="B91:B94"/>
    <mergeCell ref="K5:K7"/>
    <mergeCell ref="L5:L7"/>
    <mergeCell ref="M5:M7"/>
    <mergeCell ref="I5:I7"/>
    <mergeCell ref="J5:J7"/>
    <mergeCell ref="A8:C8"/>
    <mergeCell ref="A10:C10"/>
  </mergeCells>
  <pageMargins left="0" right="0" top="0" bottom="0" header="0" footer="0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AP152"/>
  <sheetViews>
    <sheetView zoomScale="98" zoomScaleNormal="98" workbookViewId="0">
      <selection activeCell="D9" sqref="D9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9.5703125" style="7" customWidth="1"/>
    <col min="4" max="4" width="13.5703125" style="45" customWidth="1"/>
    <col min="5" max="5" width="14.140625" style="1" customWidth="1"/>
    <col min="6" max="6" width="15.85546875" style="1" customWidth="1"/>
    <col min="7" max="16384" width="9.140625" style="1"/>
  </cols>
  <sheetData>
    <row r="2" spans="1:6" ht="36" customHeight="1" x14ac:dyDescent="0.2">
      <c r="A2" s="258" t="s">
        <v>379</v>
      </c>
      <c r="B2" s="258"/>
      <c r="C2" s="258"/>
      <c r="D2" s="258"/>
    </row>
    <row r="3" spans="1:6" x14ac:dyDescent="0.2">
      <c r="C3" s="47"/>
      <c r="D3" s="45" t="s">
        <v>281</v>
      </c>
    </row>
    <row r="4" spans="1:6" s="3" customFormat="1" ht="15.75" customHeight="1" x14ac:dyDescent="0.2">
      <c r="A4" s="250" t="s">
        <v>44</v>
      </c>
      <c r="B4" s="250" t="s">
        <v>56</v>
      </c>
      <c r="C4" s="250" t="s">
        <v>45</v>
      </c>
      <c r="D4" s="348" t="s">
        <v>302</v>
      </c>
    </row>
    <row r="5" spans="1:6" ht="25.5" customHeight="1" x14ac:dyDescent="0.2">
      <c r="A5" s="250"/>
      <c r="B5" s="250"/>
      <c r="C5" s="250"/>
      <c r="D5" s="349"/>
      <c r="E5" s="155"/>
      <c r="F5" s="156"/>
    </row>
    <row r="6" spans="1:6" ht="14.25" customHeight="1" x14ac:dyDescent="0.2">
      <c r="A6" s="250"/>
      <c r="B6" s="250"/>
      <c r="C6" s="250"/>
      <c r="D6" s="349"/>
    </row>
    <row r="7" spans="1:6" ht="21.75" customHeight="1" x14ac:dyDescent="0.2">
      <c r="A7" s="250"/>
      <c r="B7" s="250"/>
      <c r="C7" s="250"/>
      <c r="D7" s="350"/>
    </row>
    <row r="8" spans="1:6" s="3" customFormat="1" x14ac:dyDescent="0.2">
      <c r="A8" s="230" t="s">
        <v>228</v>
      </c>
      <c r="B8" s="230"/>
      <c r="C8" s="230"/>
      <c r="D8" s="30">
        <f>D10+D9</f>
        <v>2611550379</v>
      </c>
      <c r="E8" s="153"/>
      <c r="F8" s="32"/>
    </row>
    <row r="9" spans="1:6" s="3" customFormat="1" ht="11.25" customHeight="1" x14ac:dyDescent="0.2">
      <c r="A9" s="54"/>
      <c r="B9" s="54"/>
      <c r="C9" s="11" t="s">
        <v>54</v>
      </c>
      <c r="D9" s="31"/>
    </row>
    <row r="10" spans="1:6" s="3" customFormat="1" x14ac:dyDescent="0.2">
      <c r="A10" s="230" t="s">
        <v>227</v>
      </c>
      <c r="B10" s="230"/>
      <c r="C10" s="230"/>
      <c r="D10" s="30">
        <f>SUM(D11:D148)-D91</f>
        <v>2611550379</v>
      </c>
    </row>
    <row r="11" spans="1:6" ht="12" customHeight="1" x14ac:dyDescent="0.2">
      <c r="A11" s="20">
        <v>1</v>
      </c>
      <c r="B11" s="12" t="s">
        <v>57</v>
      </c>
      <c r="C11" s="10" t="s">
        <v>42</v>
      </c>
      <c r="D11" s="43">
        <v>44741329</v>
      </c>
    </row>
    <row r="12" spans="1:6" x14ac:dyDescent="0.2">
      <c r="A12" s="20">
        <v>2</v>
      </c>
      <c r="B12" s="13" t="s">
        <v>58</v>
      </c>
      <c r="C12" s="10" t="s">
        <v>213</v>
      </c>
      <c r="D12" s="43">
        <v>45442715</v>
      </c>
    </row>
    <row r="13" spans="1:6" x14ac:dyDescent="0.2">
      <c r="A13" s="20">
        <v>3</v>
      </c>
      <c r="B13" s="21" t="s">
        <v>59</v>
      </c>
      <c r="C13" s="10" t="s">
        <v>5</v>
      </c>
      <c r="D13" s="43">
        <v>32712576</v>
      </c>
    </row>
    <row r="14" spans="1:6" ht="14.25" customHeight="1" x14ac:dyDescent="0.2">
      <c r="A14" s="20">
        <v>4</v>
      </c>
      <c r="B14" s="12" t="s">
        <v>60</v>
      </c>
      <c r="C14" s="10" t="s">
        <v>214</v>
      </c>
      <c r="D14" s="43">
        <v>56321025</v>
      </c>
    </row>
    <row r="15" spans="1:6" x14ac:dyDescent="0.2">
      <c r="A15" s="20">
        <v>5</v>
      </c>
      <c r="B15" s="12" t="s">
        <v>61</v>
      </c>
      <c r="C15" s="10" t="s">
        <v>8</v>
      </c>
      <c r="D15" s="43">
        <v>43004695</v>
      </c>
    </row>
    <row r="16" spans="1:6" x14ac:dyDescent="0.2">
      <c r="A16" s="20">
        <v>6</v>
      </c>
      <c r="B16" s="21" t="s">
        <v>62</v>
      </c>
      <c r="C16" s="10" t="s">
        <v>63</v>
      </c>
      <c r="D16" s="43">
        <v>4469893</v>
      </c>
    </row>
    <row r="17" spans="1:4" x14ac:dyDescent="0.2">
      <c r="A17" s="20">
        <v>7</v>
      </c>
      <c r="B17" s="12" t="s">
        <v>64</v>
      </c>
      <c r="C17" s="10" t="s">
        <v>215</v>
      </c>
      <c r="D17" s="43">
        <v>41786668</v>
      </c>
    </row>
    <row r="18" spans="1:4" x14ac:dyDescent="0.2">
      <c r="A18" s="20">
        <v>8</v>
      </c>
      <c r="B18" s="21" t="s">
        <v>65</v>
      </c>
      <c r="C18" s="10" t="s">
        <v>17</v>
      </c>
      <c r="D18" s="43">
        <v>38200189</v>
      </c>
    </row>
    <row r="19" spans="1:4" x14ac:dyDescent="0.2">
      <c r="A19" s="20">
        <v>9</v>
      </c>
      <c r="B19" s="21" t="s">
        <v>66</v>
      </c>
      <c r="C19" s="10" t="s">
        <v>6</v>
      </c>
      <c r="D19" s="43">
        <v>60719427</v>
      </c>
    </row>
    <row r="20" spans="1:4" x14ac:dyDescent="0.2">
      <c r="A20" s="20">
        <v>10</v>
      </c>
      <c r="B20" s="21" t="s">
        <v>67</v>
      </c>
      <c r="C20" s="10" t="s">
        <v>18</v>
      </c>
      <c r="D20" s="43">
        <v>43162351</v>
      </c>
    </row>
    <row r="21" spans="1:4" x14ac:dyDescent="0.2">
      <c r="A21" s="20">
        <v>11</v>
      </c>
      <c r="B21" s="21" t="s">
        <v>68</v>
      </c>
      <c r="C21" s="10" t="s">
        <v>7</v>
      </c>
      <c r="D21" s="43">
        <v>41338961</v>
      </c>
    </row>
    <row r="22" spans="1:4" x14ac:dyDescent="0.2">
      <c r="A22" s="20">
        <v>12</v>
      </c>
      <c r="B22" s="21" t="s">
        <v>69</v>
      </c>
      <c r="C22" s="10" t="s">
        <v>19</v>
      </c>
      <c r="D22" s="43">
        <v>59264490</v>
      </c>
    </row>
    <row r="23" spans="1:4" x14ac:dyDescent="0.2">
      <c r="A23" s="20">
        <v>13</v>
      </c>
      <c r="B23" s="21" t="s">
        <v>234</v>
      </c>
      <c r="C23" s="10" t="s">
        <v>235</v>
      </c>
      <c r="D23" s="43">
        <v>0</v>
      </c>
    </row>
    <row r="24" spans="1:4" x14ac:dyDescent="0.2">
      <c r="A24" s="20">
        <v>14</v>
      </c>
      <c r="B24" s="21" t="s">
        <v>70</v>
      </c>
      <c r="C24" s="10" t="s">
        <v>22</v>
      </c>
      <c r="D24" s="43">
        <v>45012897</v>
      </c>
    </row>
    <row r="25" spans="1:4" x14ac:dyDescent="0.2">
      <c r="A25" s="20">
        <v>15</v>
      </c>
      <c r="B25" s="21" t="s">
        <v>71</v>
      </c>
      <c r="C25" s="10" t="s">
        <v>10</v>
      </c>
      <c r="D25" s="43">
        <v>80302748</v>
      </c>
    </row>
    <row r="26" spans="1:4" x14ac:dyDescent="0.2">
      <c r="A26" s="20">
        <v>16</v>
      </c>
      <c r="B26" s="21" t="s">
        <v>72</v>
      </c>
      <c r="C26" s="10" t="s">
        <v>348</v>
      </c>
      <c r="D26" s="43">
        <v>72434057</v>
      </c>
    </row>
    <row r="27" spans="1:4" x14ac:dyDescent="0.2">
      <c r="A27" s="20">
        <v>17</v>
      </c>
      <c r="B27" s="21" t="s">
        <v>73</v>
      </c>
      <c r="C27" s="10" t="s">
        <v>9</v>
      </c>
      <c r="D27" s="43">
        <v>47450889</v>
      </c>
    </row>
    <row r="28" spans="1:4" x14ac:dyDescent="0.2">
      <c r="A28" s="20">
        <v>18</v>
      </c>
      <c r="B28" s="12" t="s">
        <v>74</v>
      </c>
      <c r="C28" s="10" t="s">
        <v>11</v>
      </c>
      <c r="D28" s="43">
        <v>32184018</v>
      </c>
    </row>
    <row r="29" spans="1:4" x14ac:dyDescent="0.2">
      <c r="A29" s="20">
        <v>19</v>
      </c>
      <c r="B29" s="12" t="s">
        <v>75</v>
      </c>
      <c r="C29" s="10" t="s">
        <v>216</v>
      </c>
      <c r="D29" s="43">
        <v>27960738</v>
      </c>
    </row>
    <row r="30" spans="1:4" x14ac:dyDescent="0.2">
      <c r="A30" s="20">
        <v>20</v>
      </c>
      <c r="B30" s="12" t="s">
        <v>76</v>
      </c>
      <c r="C30" s="10" t="s">
        <v>349</v>
      </c>
      <c r="D30" s="43">
        <v>69222923</v>
      </c>
    </row>
    <row r="31" spans="1:4" x14ac:dyDescent="0.2">
      <c r="A31" s="20">
        <v>21</v>
      </c>
      <c r="B31" s="12" t="s">
        <v>77</v>
      </c>
      <c r="C31" s="10" t="s">
        <v>38</v>
      </c>
      <c r="D31" s="43">
        <v>2556085</v>
      </c>
    </row>
    <row r="32" spans="1:4" x14ac:dyDescent="0.2">
      <c r="A32" s="20">
        <v>22</v>
      </c>
      <c r="B32" s="21" t="s">
        <v>78</v>
      </c>
      <c r="C32" s="10" t="s">
        <v>79</v>
      </c>
      <c r="D32" s="43">
        <v>0</v>
      </c>
    </row>
    <row r="33" spans="1:4" ht="12" customHeight="1" x14ac:dyDescent="0.2">
      <c r="A33" s="20">
        <v>23</v>
      </c>
      <c r="B33" s="21" t="s">
        <v>80</v>
      </c>
      <c r="C33" s="10" t="s">
        <v>81</v>
      </c>
      <c r="D33" s="43">
        <v>0</v>
      </c>
    </row>
    <row r="34" spans="1:4" ht="24" x14ac:dyDescent="0.2">
      <c r="A34" s="20">
        <v>24</v>
      </c>
      <c r="B34" s="21" t="s">
        <v>82</v>
      </c>
      <c r="C34" s="10" t="s">
        <v>83</v>
      </c>
      <c r="D34" s="43">
        <v>0</v>
      </c>
    </row>
    <row r="35" spans="1:4" x14ac:dyDescent="0.2">
      <c r="A35" s="20">
        <v>25</v>
      </c>
      <c r="B35" s="12" t="s">
        <v>84</v>
      </c>
      <c r="C35" s="10" t="s">
        <v>85</v>
      </c>
      <c r="D35" s="43">
        <v>73045507</v>
      </c>
    </row>
    <row r="36" spans="1:4" ht="15.75" customHeight="1" x14ac:dyDescent="0.2">
      <c r="A36" s="20">
        <v>26</v>
      </c>
      <c r="B36" s="21" t="s">
        <v>86</v>
      </c>
      <c r="C36" s="10" t="s">
        <v>87</v>
      </c>
      <c r="D36" s="43">
        <v>0</v>
      </c>
    </row>
    <row r="37" spans="1:4" x14ac:dyDescent="0.2">
      <c r="A37" s="20">
        <v>27</v>
      </c>
      <c r="B37" s="13" t="s">
        <v>88</v>
      </c>
      <c r="C37" s="10" t="s">
        <v>89</v>
      </c>
      <c r="D37" s="43">
        <v>0</v>
      </c>
    </row>
    <row r="38" spans="1:4" x14ac:dyDescent="0.2">
      <c r="A38" s="20">
        <v>28</v>
      </c>
      <c r="B38" s="13" t="s">
        <v>90</v>
      </c>
      <c r="C38" s="10" t="s">
        <v>39</v>
      </c>
      <c r="D38" s="43">
        <v>51262152</v>
      </c>
    </row>
    <row r="39" spans="1:4" x14ac:dyDescent="0.2">
      <c r="A39" s="20">
        <v>29</v>
      </c>
      <c r="B39" s="12" t="s">
        <v>91</v>
      </c>
      <c r="C39" s="10" t="s">
        <v>37</v>
      </c>
      <c r="D39" s="43">
        <v>0</v>
      </c>
    </row>
    <row r="40" spans="1:4" x14ac:dyDescent="0.2">
      <c r="A40" s="20">
        <v>30</v>
      </c>
      <c r="B40" s="13" t="s">
        <v>92</v>
      </c>
      <c r="C40" s="10" t="s">
        <v>16</v>
      </c>
      <c r="D40" s="43">
        <v>52641610</v>
      </c>
    </row>
    <row r="41" spans="1:4" x14ac:dyDescent="0.2">
      <c r="A41" s="20">
        <v>31</v>
      </c>
      <c r="B41" s="21" t="s">
        <v>93</v>
      </c>
      <c r="C41" s="10" t="s">
        <v>21</v>
      </c>
      <c r="D41" s="43">
        <v>37989251</v>
      </c>
    </row>
    <row r="42" spans="1:4" x14ac:dyDescent="0.2">
      <c r="A42" s="20">
        <v>32</v>
      </c>
      <c r="B42" s="13" t="s">
        <v>94</v>
      </c>
      <c r="C42" s="10" t="s">
        <v>24</v>
      </c>
      <c r="D42" s="43">
        <v>51348724</v>
      </c>
    </row>
    <row r="43" spans="1:4" x14ac:dyDescent="0.2">
      <c r="A43" s="20">
        <v>33</v>
      </c>
      <c r="B43" s="12" t="s">
        <v>95</v>
      </c>
      <c r="C43" s="10" t="s">
        <v>217</v>
      </c>
      <c r="D43" s="43">
        <v>60087232</v>
      </c>
    </row>
    <row r="44" spans="1:4" x14ac:dyDescent="0.2">
      <c r="A44" s="20">
        <v>34</v>
      </c>
      <c r="B44" s="14" t="s">
        <v>96</v>
      </c>
      <c r="C44" s="15" t="s">
        <v>218</v>
      </c>
      <c r="D44" s="43">
        <v>62511545</v>
      </c>
    </row>
    <row r="45" spans="1:4" x14ac:dyDescent="0.2">
      <c r="A45" s="20">
        <v>35</v>
      </c>
      <c r="B45" s="12" t="s">
        <v>97</v>
      </c>
      <c r="C45" s="10" t="s">
        <v>219</v>
      </c>
      <c r="D45" s="43">
        <v>44016329</v>
      </c>
    </row>
    <row r="46" spans="1:4" x14ac:dyDescent="0.2">
      <c r="A46" s="20">
        <v>36</v>
      </c>
      <c r="B46" s="12" t="s">
        <v>98</v>
      </c>
      <c r="C46" s="10" t="s">
        <v>23</v>
      </c>
      <c r="D46" s="43">
        <v>55828553</v>
      </c>
    </row>
    <row r="47" spans="1:4" x14ac:dyDescent="0.2">
      <c r="A47" s="20">
        <v>37</v>
      </c>
      <c r="B47" s="21" t="s">
        <v>99</v>
      </c>
      <c r="C47" s="10" t="s">
        <v>20</v>
      </c>
      <c r="D47" s="43">
        <v>38134611</v>
      </c>
    </row>
    <row r="48" spans="1:4" x14ac:dyDescent="0.2">
      <c r="A48" s="20">
        <v>38</v>
      </c>
      <c r="B48" s="13" t="s">
        <v>100</v>
      </c>
      <c r="C48" s="10" t="s">
        <v>101</v>
      </c>
      <c r="D48" s="43">
        <v>0</v>
      </c>
    </row>
    <row r="49" spans="1:4" x14ac:dyDescent="0.2">
      <c r="A49" s="20">
        <v>39</v>
      </c>
      <c r="B49" s="21" t="s">
        <v>102</v>
      </c>
      <c r="C49" s="10" t="s">
        <v>103</v>
      </c>
      <c r="D49" s="43">
        <v>0</v>
      </c>
    </row>
    <row r="50" spans="1:4" x14ac:dyDescent="0.2">
      <c r="A50" s="20">
        <v>40</v>
      </c>
      <c r="B50" s="12" t="s">
        <v>104</v>
      </c>
      <c r="C50" s="10" t="s">
        <v>224</v>
      </c>
      <c r="D50" s="43">
        <v>53187182</v>
      </c>
    </row>
    <row r="51" spans="1:4" ht="10.5" customHeight="1" x14ac:dyDescent="0.2">
      <c r="A51" s="20">
        <v>41</v>
      </c>
      <c r="B51" s="12" t="s">
        <v>105</v>
      </c>
      <c r="C51" s="10" t="s">
        <v>2</v>
      </c>
      <c r="D51" s="43">
        <v>33425657</v>
      </c>
    </row>
    <row r="52" spans="1:4" x14ac:dyDescent="0.2">
      <c r="A52" s="20">
        <v>42</v>
      </c>
      <c r="B52" s="21" t="s">
        <v>106</v>
      </c>
      <c r="C52" s="10" t="s">
        <v>3</v>
      </c>
      <c r="D52" s="43">
        <v>42810181</v>
      </c>
    </row>
    <row r="53" spans="1:4" x14ac:dyDescent="0.2">
      <c r="A53" s="20">
        <v>43</v>
      </c>
      <c r="B53" s="13" t="s">
        <v>152</v>
      </c>
      <c r="C53" s="10" t="s">
        <v>32</v>
      </c>
      <c r="D53" s="43">
        <v>53186589</v>
      </c>
    </row>
    <row r="54" spans="1:4" x14ac:dyDescent="0.2">
      <c r="A54" s="20">
        <v>44</v>
      </c>
      <c r="B54" s="21" t="s">
        <v>107</v>
      </c>
      <c r="C54" s="10" t="s">
        <v>220</v>
      </c>
      <c r="D54" s="43">
        <v>70337045</v>
      </c>
    </row>
    <row r="55" spans="1:4" ht="10.5" customHeight="1" x14ac:dyDescent="0.2">
      <c r="A55" s="20">
        <v>45</v>
      </c>
      <c r="B55" s="13" t="s">
        <v>108</v>
      </c>
      <c r="C55" s="10" t="s">
        <v>0</v>
      </c>
      <c r="D55" s="43">
        <v>52753484</v>
      </c>
    </row>
    <row r="56" spans="1:4" x14ac:dyDescent="0.2">
      <c r="A56" s="20">
        <v>46</v>
      </c>
      <c r="B56" s="21" t="s">
        <v>109</v>
      </c>
      <c r="C56" s="10" t="s">
        <v>4</v>
      </c>
      <c r="D56" s="43">
        <v>33965343</v>
      </c>
    </row>
    <row r="57" spans="1:4" x14ac:dyDescent="0.2">
      <c r="A57" s="20">
        <v>47</v>
      </c>
      <c r="B57" s="13" t="s">
        <v>110</v>
      </c>
      <c r="C57" s="10" t="s">
        <v>1</v>
      </c>
      <c r="D57" s="43">
        <v>50031355</v>
      </c>
    </row>
    <row r="58" spans="1:4" x14ac:dyDescent="0.2">
      <c r="A58" s="20">
        <v>48</v>
      </c>
      <c r="B58" s="21" t="s">
        <v>111</v>
      </c>
      <c r="C58" s="10" t="s">
        <v>221</v>
      </c>
      <c r="D58" s="43">
        <v>48425855</v>
      </c>
    </row>
    <row r="59" spans="1:4" x14ac:dyDescent="0.2">
      <c r="A59" s="20">
        <v>49</v>
      </c>
      <c r="B59" s="21" t="s">
        <v>112</v>
      </c>
      <c r="C59" s="10" t="s">
        <v>25</v>
      </c>
      <c r="D59" s="43">
        <v>81203817</v>
      </c>
    </row>
    <row r="60" spans="1:4" x14ac:dyDescent="0.2">
      <c r="A60" s="20">
        <v>50</v>
      </c>
      <c r="B60" s="21" t="s">
        <v>160</v>
      </c>
      <c r="C60" s="10" t="s">
        <v>53</v>
      </c>
      <c r="D60" s="43">
        <v>48754475</v>
      </c>
    </row>
    <row r="61" spans="1:4" x14ac:dyDescent="0.2">
      <c r="A61" s="20">
        <v>51</v>
      </c>
      <c r="B61" s="21" t="s">
        <v>113</v>
      </c>
      <c r="C61" s="10" t="s">
        <v>222</v>
      </c>
      <c r="D61" s="43">
        <v>51297860</v>
      </c>
    </row>
    <row r="62" spans="1:4" x14ac:dyDescent="0.2">
      <c r="A62" s="20">
        <v>52</v>
      </c>
      <c r="B62" s="13" t="s">
        <v>162</v>
      </c>
      <c r="C62" s="10" t="s">
        <v>223</v>
      </c>
      <c r="D62" s="43">
        <v>39498897</v>
      </c>
    </row>
    <row r="63" spans="1:4" x14ac:dyDescent="0.2">
      <c r="A63" s="20">
        <v>53</v>
      </c>
      <c r="B63" s="21" t="s">
        <v>226</v>
      </c>
      <c r="C63" s="10" t="s">
        <v>225</v>
      </c>
      <c r="D63" s="43">
        <v>0</v>
      </c>
    </row>
    <row r="64" spans="1:4" ht="14.25" customHeight="1" x14ac:dyDescent="0.2">
      <c r="A64" s="20">
        <v>54</v>
      </c>
      <c r="B64" s="21" t="s">
        <v>236</v>
      </c>
      <c r="C64" s="10" t="s">
        <v>237</v>
      </c>
      <c r="D64" s="43">
        <v>0</v>
      </c>
    </row>
    <row r="65" spans="1:4" ht="14.25" customHeight="1" x14ac:dyDescent="0.2">
      <c r="A65" s="20">
        <v>55</v>
      </c>
      <c r="B65" s="21" t="s">
        <v>114</v>
      </c>
      <c r="C65" s="10" t="s">
        <v>52</v>
      </c>
      <c r="D65" s="43">
        <v>0</v>
      </c>
    </row>
    <row r="66" spans="1:4" ht="14.25" customHeight="1" x14ac:dyDescent="0.2">
      <c r="A66" s="20">
        <v>56</v>
      </c>
      <c r="B66" s="13" t="s">
        <v>115</v>
      </c>
      <c r="C66" s="10" t="s">
        <v>238</v>
      </c>
      <c r="D66" s="43">
        <v>0</v>
      </c>
    </row>
    <row r="67" spans="1:4" ht="25.5" customHeight="1" x14ac:dyDescent="0.2">
      <c r="A67" s="20">
        <v>57</v>
      </c>
      <c r="B67" s="12" t="s">
        <v>116</v>
      </c>
      <c r="C67" s="10" t="s">
        <v>117</v>
      </c>
      <c r="D67" s="43">
        <v>0</v>
      </c>
    </row>
    <row r="68" spans="1:4" ht="25.5" customHeight="1" x14ac:dyDescent="0.2">
      <c r="A68" s="20">
        <v>58</v>
      </c>
      <c r="B68" s="13" t="s">
        <v>118</v>
      </c>
      <c r="C68" s="10" t="s">
        <v>239</v>
      </c>
      <c r="D68" s="43">
        <v>0</v>
      </c>
    </row>
    <row r="69" spans="1:4" x14ac:dyDescent="0.2">
      <c r="A69" s="20">
        <v>59</v>
      </c>
      <c r="B69" s="21" t="s">
        <v>119</v>
      </c>
      <c r="C69" s="10" t="s">
        <v>331</v>
      </c>
      <c r="D69" s="43">
        <v>0</v>
      </c>
    </row>
    <row r="70" spans="1:4" ht="24" x14ac:dyDescent="0.2">
      <c r="A70" s="20">
        <v>60</v>
      </c>
      <c r="B70" s="12" t="s">
        <v>120</v>
      </c>
      <c r="C70" s="10" t="s">
        <v>240</v>
      </c>
      <c r="D70" s="43">
        <v>0</v>
      </c>
    </row>
    <row r="71" spans="1:4" ht="24" x14ac:dyDescent="0.2">
      <c r="A71" s="20">
        <v>61</v>
      </c>
      <c r="B71" s="12" t="s">
        <v>121</v>
      </c>
      <c r="C71" s="10" t="s">
        <v>241</v>
      </c>
      <c r="D71" s="43">
        <v>0</v>
      </c>
    </row>
    <row r="72" spans="1:4" x14ac:dyDescent="0.2">
      <c r="A72" s="20">
        <v>62</v>
      </c>
      <c r="B72" s="13" t="s">
        <v>122</v>
      </c>
      <c r="C72" s="10" t="s">
        <v>242</v>
      </c>
      <c r="D72" s="43">
        <v>0</v>
      </c>
    </row>
    <row r="73" spans="1:4" x14ac:dyDescent="0.2">
      <c r="A73" s="20">
        <v>63</v>
      </c>
      <c r="B73" s="13" t="s">
        <v>123</v>
      </c>
      <c r="C73" s="10" t="s">
        <v>51</v>
      </c>
      <c r="D73" s="43">
        <v>0</v>
      </c>
    </row>
    <row r="74" spans="1:4" x14ac:dyDescent="0.2">
      <c r="A74" s="20">
        <v>64</v>
      </c>
      <c r="B74" s="13" t="s">
        <v>124</v>
      </c>
      <c r="C74" s="10" t="s">
        <v>243</v>
      </c>
      <c r="D74" s="43">
        <v>0</v>
      </c>
    </row>
    <row r="75" spans="1:4" ht="24" x14ac:dyDescent="0.2">
      <c r="A75" s="20">
        <v>65</v>
      </c>
      <c r="B75" s="13" t="s">
        <v>125</v>
      </c>
      <c r="C75" s="10" t="s">
        <v>244</v>
      </c>
      <c r="D75" s="43">
        <v>0</v>
      </c>
    </row>
    <row r="76" spans="1:4" ht="24" x14ac:dyDescent="0.2">
      <c r="A76" s="20">
        <v>66</v>
      </c>
      <c r="B76" s="12" t="s">
        <v>126</v>
      </c>
      <c r="C76" s="10" t="s">
        <v>245</v>
      </c>
      <c r="D76" s="43">
        <v>0</v>
      </c>
    </row>
    <row r="77" spans="1:4" ht="24" x14ac:dyDescent="0.2">
      <c r="A77" s="20">
        <v>67</v>
      </c>
      <c r="B77" s="13" t="s">
        <v>127</v>
      </c>
      <c r="C77" s="10" t="s">
        <v>246</v>
      </c>
      <c r="D77" s="43">
        <v>0</v>
      </c>
    </row>
    <row r="78" spans="1:4" ht="24" x14ac:dyDescent="0.2">
      <c r="A78" s="20">
        <v>68</v>
      </c>
      <c r="B78" s="13" t="s">
        <v>128</v>
      </c>
      <c r="C78" s="10" t="s">
        <v>247</v>
      </c>
      <c r="D78" s="43">
        <v>0</v>
      </c>
    </row>
    <row r="79" spans="1:4" ht="24" x14ac:dyDescent="0.2">
      <c r="A79" s="20">
        <v>69</v>
      </c>
      <c r="B79" s="12" t="s">
        <v>129</v>
      </c>
      <c r="C79" s="10" t="s">
        <v>248</v>
      </c>
      <c r="D79" s="43">
        <v>0</v>
      </c>
    </row>
    <row r="80" spans="1:4" ht="24" x14ac:dyDescent="0.2">
      <c r="A80" s="20">
        <v>70</v>
      </c>
      <c r="B80" s="12" t="s">
        <v>130</v>
      </c>
      <c r="C80" s="10" t="s">
        <v>249</v>
      </c>
      <c r="D80" s="43">
        <v>0</v>
      </c>
    </row>
    <row r="81" spans="1:4" ht="24" x14ac:dyDescent="0.2">
      <c r="A81" s="20">
        <v>71</v>
      </c>
      <c r="B81" s="12" t="s">
        <v>131</v>
      </c>
      <c r="C81" s="10" t="s">
        <v>250</v>
      </c>
      <c r="D81" s="43">
        <v>0</v>
      </c>
    </row>
    <row r="82" spans="1:4" x14ac:dyDescent="0.2">
      <c r="A82" s="20">
        <v>72</v>
      </c>
      <c r="B82" s="21" t="s">
        <v>132</v>
      </c>
      <c r="C82" s="10" t="s">
        <v>133</v>
      </c>
      <c r="D82" s="43">
        <v>3829858</v>
      </c>
    </row>
    <row r="83" spans="1:4" ht="13.5" customHeight="1" x14ac:dyDescent="0.2">
      <c r="A83" s="20">
        <v>73</v>
      </c>
      <c r="B83" s="12" t="s">
        <v>134</v>
      </c>
      <c r="C83" s="10" t="s">
        <v>251</v>
      </c>
      <c r="D83" s="43">
        <v>6536128</v>
      </c>
    </row>
    <row r="84" spans="1:4" ht="14.25" customHeight="1" x14ac:dyDescent="0.2">
      <c r="A84" s="20">
        <v>74</v>
      </c>
      <c r="B84" s="21" t="s">
        <v>135</v>
      </c>
      <c r="C84" s="10" t="s">
        <v>35</v>
      </c>
      <c r="D84" s="43">
        <v>2587566</v>
      </c>
    </row>
    <row r="85" spans="1:4" x14ac:dyDescent="0.2">
      <c r="A85" s="20">
        <v>75</v>
      </c>
      <c r="B85" s="12" t="s">
        <v>136</v>
      </c>
      <c r="C85" s="10" t="s">
        <v>436</v>
      </c>
      <c r="D85" s="43">
        <v>13443526</v>
      </c>
    </row>
    <row r="86" spans="1:4" x14ac:dyDescent="0.2">
      <c r="A86" s="20">
        <v>76</v>
      </c>
      <c r="B86" s="12" t="s">
        <v>137</v>
      </c>
      <c r="C86" s="10" t="s">
        <v>36</v>
      </c>
      <c r="D86" s="43">
        <v>6000633</v>
      </c>
    </row>
    <row r="87" spans="1:4" x14ac:dyDescent="0.2">
      <c r="A87" s="20">
        <v>77</v>
      </c>
      <c r="B87" s="12" t="s">
        <v>138</v>
      </c>
      <c r="C87" s="10" t="s">
        <v>50</v>
      </c>
      <c r="D87" s="43">
        <v>0</v>
      </c>
    </row>
    <row r="88" spans="1:4" x14ac:dyDescent="0.2">
      <c r="A88" s="20">
        <v>78</v>
      </c>
      <c r="B88" s="12" t="s">
        <v>139</v>
      </c>
      <c r="C88" s="10" t="s">
        <v>232</v>
      </c>
      <c r="D88" s="43">
        <v>2611523</v>
      </c>
    </row>
    <row r="89" spans="1:4" x14ac:dyDescent="0.2">
      <c r="A89" s="20">
        <v>79</v>
      </c>
      <c r="B89" s="12" t="s">
        <v>140</v>
      </c>
      <c r="C89" s="10" t="s">
        <v>313</v>
      </c>
      <c r="D89" s="43">
        <v>0</v>
      </c>
    </row>
    <row r="90" spans="1:4" x14ac:dyDescent="0.2">
      <c r="A90" s="20">
        <v>80</v>
      </c>
      <c r="B90" s="13" t="s">
        <v>141</v>
      </c>
      <c r="C90" s="10" t="s">
        <v>262</v>
      </c>
      <c r="D90" s="43">
        <v>0</v>
      </c>
    </row>
    <row r="91" spans="1:4" ht="24" x14ac:dyDescent="0.2">
      <c r="A91" s="218">
        <v>81</v>
      </c>
      <c r="B91" s="221" t="s">
        <v>142</v>
      </c>
      <c r="C91" s="16" t="s">
        <v>252</v>
      </c>
      <c r="D91" s="43">
        <v>0</v>
      </c>
    </row>
    <row r="92" spans="1:4" ht="36" x14ac:dyDescent="0.2">
      <c r="A92" s="219"/>
      <c r="B92" s="222"/>
      <c r="C92" s="10" t="s">
        <v>311</v>
      </c>
      <c r="D92" s="43">
        <v>0</v>
      </c>
    </row>
    <row r="93" spans="1:4" ht="24" x14ac:dyDescent="0.2">
      <c r="A93" s="219"/>
      <c r="B93" s="222"/>
      <c r="C93" s="10" t="s">
        <v>253</v>
      </c>
      <c r="D93" s="43">
        <v>0</v>
      </c>
    </row>
    <row r="94" spans="1:4" ht="36" x14ac:dyDescent="0.2">
      <c r="A94" s="220"/>
      <c r="B94" s="223"/>
      <c r="C94" s="22" t="s">
        <v>312</v>
      </c>
      <c r="D94" s="43">
        <v>0</v>
      </c>
    </row>
    <row r="95" spans="1:4" ht="24" x14ac:dyDescent="0.2">
      <c r="A95" s="20">
        <v>82</v>
      </c>
      <c r="B95" s="13" t="s">
        <v>143</v>
      </c>
      <c r="C95" s="10" t="s">
        <v>49</v>
      </c>
      <c r="D95" s="43">
        <v>0</v>
      </c>
    </row>
    <row r="96" spans="1:4" x14ac:dyDescent="0.2">
      <c r="A96" s="20">
        <v>83</v>
      </c>
      <c r="B96" s="13" t="s">
        <v>144</v>
      </c>
      <c r="C96" s="10" t="s">
        <v>145</v>
      </c>
      <c r="D96" s="43">
        <v>0</v>
      </c>
    </row>
    <row r="97" spans="1:4" x14ac:dyDescent="0.2">
      <c r="A97" s="20">
        <v>84</v>
      </c>
      <c r="B97" s="21" t="s">
        <v>146</v>
      </c>
      <c r="C97" s="10" t="s">
        <v>147</v>
      </c>
      <c r="D97" s="43">
        <v>0</v>
      </c>
    </row>
    <row r="98" spans="1:4" x14ac:dyDescent="0.2">
      <c r="A98" s="20">
        <v>85</v>
      </c>
      <c r="B98" s="13" t="s">
        <v>148</v>
      </c>
      <c r="C98" s="10" t="s">
        <v>27</v>
      </c>
      <c r="D98" s="43">
        <v>45445224</v>
      </c>
    </row>
    <row r="99" spans="1:4" x14ac:dyDescent="0.2">
      <c r="A99" s="20">
        <v>86</v>
      </c>
      <c r="B99" s="21" t="s">
        <v>149</v>
      </c>
      <c r="C99" s="10" t="s">
        <v>12</v>
      </c>
      <c r="D99" s="43">
        <v>30665773</v>
      </c>
    </row>
    <row r="100" spans="1:4" x14ac:dyDescent="0.2">
      <c r="A100" s="20">
        <v>87</v>
      </c>
      <c r="B100" s="21" t="s">
        <v>150</v>
      </c>
      <c r="C100" s="10" t="s">
        <v>26</v>
      </c>
      <c r="D100" s="43">
        <v>26636075</v>
      </c>
    </row>
    <row r="101" spans="1:4" x14ac:dyDescent="0.2">
      <c r="A101" s="20">
        <v>88</v>
      </c>
      <c r="B101" s="13" t="s">
        <v>151</v>
      </c>
      <c r="C101" s="10" t="s">
        <v>43</v>
      </c>
      <c r="D101" s="43">
        <v>38216656</v>
      </c>
    </row>
    <row r="102" spans="1:4" x14ac:dyDescent="0.2">
      <c r="A102" s="20">
        <v>89</v>
      </c>
      <c r="B102" s="12" t="s">
        <v>153</v>
      </c>
      <c r="C102" s="10" t="s">
        <v>28</v>
      </c>
      <c r="D102" s="43">
        <v>49925442</v>
      </c>
    </row>
    <row r="103" spans="1:4" x14ac:dyDescent="0.2">
      <c r="A103" s="20">
        <v>90</v>
      </c>
      <c r="B103" s="12" t="s">
        <v>154</v>
      </c>
      <c r="C103" s="10" t="s">
        <v>29</v>
      </c>
      <c r="D103" s="43">
        <v>66715424</v>
      </c>
    </row>
    <row r="104" spans="1:4" ht="12" customHeight="1" x14ac:dyDescent="0.2">
      <c r="A104" s="20">
        <v>91</v>
      </c>
      <c r="B104" s="21" t="s">
        <v>155</v>
      </c>
      <c r="C104" s="10" t="s">
        <v>14</v>
      </c>
      <c r="D104" s="43">
        <v>28962640</v>
      </c>
    </row>
    <row r="105" spans="1:4" x14ac:dyDescent="0.2">
      <c r="A105" s="20">
        <v>92</v>
      </c>
      <c r="B105" s="12" t="s">
        <v>156</v>
      </c>
      <c r="C105" s="10" t="s">
        <v>30</v>
      </c>
      <c r="D105" s="43">
        <v>48099922</v>
      </c>
    </row>
    <row r="106" spans="1:4" x14ac:dyDescent="0.2">
      <c r="A106" s="20">
        <v>93</v>
      </c>
      <c r="B106" s="12" t="s">
        <v>157</v>
      </c>
      <c r="C106" s="10" t="s">
        <v>15</v>
      </c>
      <c r="D106" s="43">
        <v>45628624</v>
      </c>
    </row>
    <row r="107" spans="1:4" x14ac:dyDescent="0.2">
      <c r="A107" s="20">
        <v>94</v>
      </c>
      <c r="B107" s="13" t="s">
        <v>158</v>
      </c>
      <c r="C107" s="10" t="s">
        <v>13</v>
      </c>
      <c r="D107" s="43">
        <v>24823174</v>
      </c>
    </row>
    <row r="108" spans="1:4" x14ac:dyDescent="0.2">
      <c r="A108" s="20">
        <v>95</v>
      </c>
      <c r="B108" s="21" t="s">
        <v>159</v>
      </c>
      <c r="C108" s="10" t="s">
        <v>31</v>
      </c>
      <c r="D108" s="43">
        <v>24108634</v>
      </c>
    </row>
    <row r="109" spans="1:4" x14ac:dyDescent="0.2">
      <c r="A109" s="20">
        <v>96</v>
      </c>
      <c r="B109" s="12" t="s">
        <v>161</v>
      </c>
      <c r="C109" s="10" t="s">
        <v>33</v>
      </c>
      <c r="D109" s="43">
        <v>55622508</v>
      </c>
    </row>
    <row r="110" spans="1:4" ht="13.5" customHeight="1" x14ac:dyDescent="0.2">
      <c r="A110" s="20">
        <v>97</v>
      </c>
      <c r="B110" s="12" t="s">
        <v>163</v>
      </c>
      <c r="C110" s="10" t="s">
        <v>164</v>
      </c>
      <c r="D110" s="43">
        <v>0</v>
      </c>
    </row>
    <row r="111" spans="1:4" x14ac:dyDescent="0.2">
      <c r="A111" s="20">
        <v>98</v>
      </c>
      <c r="B111" s="12" t="s">
        <v>165</v>
      </c>
      <c r="C111" s="10" t="s">
        <v>166</v>
      </c>
      <c r="D111" s="43">
        <v>0</v>
      </c>
    </row>
    <row r="112" spans="1:4" x14ac:dyDescent="0.2">
      <c r="A112" s="20">
        <v>99</v>
      </c>
      <c r="B112" s="21" t="s">
        <v>167</v>
      </c>
      <c r="C112" s="10" t="s">
        <v>168</v>
      </c>
      <c r="D112" s="43">
        <v>0</v>
      </c>
    </row>
    <row r="113" spans="1:4" ht="12.75" customHeight="1" x14ac:dyDescent="0.2">
      <c r="A113" s="20">
        <v>100</v>
      </c>
      <c r="B113" s="21" t="s">
        <v>169</v>
      </c>
      <c r="C113" s="10" t="s">
        <v>170</v>
      </c>
      <c r="D113" s="43">
        <v>0</v>
      </c>
    </row>
    <row r="114" spans="1:4" x14ac:dyDescent="0.2">
      <c r="A114" s="20">
        <v>101</v>
      </c>
      <c r="B114" s="21" t="s">
        <v>171</v>
      </c>
      <c r="C114" s="10" t="s">
        <v>172</v>
      </c>
      <c r="D114" s="43">
        <v>0</v>
      </c>
    </row>
    <row r="115" spans="1:4" x14ac:dyDescent="0.2">
      <c r="A115" s="20">
        <v>102</v>
      </c>
      <c r="B115" s="21" t="s">
        <v>173</v>
      </c>
      <c r="C115" s="10" t="s">
        <v>174</v>
      </c>
      <c r="D115" s="43">
        <v>0</v>
      </c>
    </row>
    <row r="116" spans="1:4" x14ac:dyDescent="0.2">
      <c r="A116" s="20">
        <v>103</v>
      </c>
      <c r="B116" s="21" t="s">
        <v>175</v>
      </c>
      <c r="C116" s="10" t="s">
        <v>176</v>
      </c>
      <c r="D116" s="43">
        <v>0</v>
      </c>
    </row>
    <row r="117" spans="1:4" x14ac:dyDescent="0.2">
      <c r="A117" s="20">
        <v>104</v>
      </c>
      <c r="B117" s="17" t="s">
        <v>177</v>
      </c>
      <c r="C117" s="15" t="s">
        <v>178</v>
      </c>
      <c r="D117" s="43">
        <v>0</v>
      </c>
    </row>
    <row r="118" spans="1:4" x14ac:dyDescent="0.2">
      <c r="A118" s="20">
        <v>105</v>
      </c>
      <c r="B118" s="13" t="s">
        <v>179</v>
      </c>
      <c r="C118" s="10" t="s">
        <v>180</v>
      </c>
      <c r="D118" s="43">
        <v>0</v>
      </c>
    </row>
    <row r="119" spans="1:4" ht="11.25" customHeight="1" x14ac:dyDescent="0.2">
      <c r="A119" s="20">
        <v>106</v>
      </c>
      <c r="B119" s="21" t="s">
        <v>181</v>
      </c>
      <c r="C119" s="10" t="s">
        <v>182</v>
      </c>
      <c r="D119" s="43">
        <v>0</v>
      </c>
    </row>
    <row r="120" spans="1:4" x14ac:dyDescent="0.2">
      <c r="A120" s="20">
        <v>107</v>
      </c>
      <c r="B120" s="12" t="s">
        <v>183</v>
      </c>
      <c r="C120" s="18" t="s">
        <v>184</v>
      </c>
      <c r="D120" s="43">
        <v>0</v>
      </c>
    </row>
    <row r="121" spans="1:4" x14ac:dyDescent="0.2">
      <c r="A121" s="20">
        <v>108</v>
      </c>
      <c r="B121" s="21" t="s">
        <v>185</v>
      </c>
      <c r="C121" s="10" t="s">
        <v>265</v>
      </c>
      <c r="D121" s="43">
        <v>0</v>
      </c>
    </row>
    <row r="122" spans="1:4" ht="14.25" customHeight="1" x14ac:dyDescent="0.2">
      <c r="A122" s="20">
        <v>109</v>
      </c>
      <c r="B122" s="13" t="s">
        <v>186</v>
      </c>
      <c r="C122" s="10" t="s">
        <v>254</v>
      </c>
      <c r="D122" s="43">
        <v>0</v>
      </c>
    </row>
    <row r="123" spans="1:4" x14ac:dyDescent="0.2">
      <c r="A123" s="20">
        <v>110</v>
      </c>
      <c r="B123" s="12" t="s">
        <v>335</v>
      </c>
      <c r="C123" s="10" t="s">
        <v>322</v>
      </c>
      <c r="D123" s="43">
        <v>0</v>
      </c>
    </row>
    <row r="124" spans="1:4" x14ac:dyDescent="0.2">
      <c r="A124" s="20">
        <v>111</v>
      </c>
      <c r="B124" s="13" t="s">
        <v>187</v>
      </c>
      <c r="C124" s="10" t="s">
        <v>188</v>
      </c>
      <c r="D124" s="43">
        <v>0</v>
      </c>
    </row>
    <row r="125" spans="1:4" ht="13.5" customHeight="1" x14ac:dyDescent="0.2">
      <c r="A125" s="20">
        <v>112</v>
      </c>
      <c r="B125" s="13" t="s">
        <v>189</v>
      </c>
      <c r="C125" s="10" t="s">
        <v>326</v>
      </c>
      <c r="D125" s="43">
        <v>0</v>
      </c>
    </row>
    <row r="126" spans="1:4" x14ac:dyDescent="0.2">
      <c r="A126" s="20">
        <v>113</v>
      </c>
      <c r="B126" s="21" t="s">
        <v>190</v>
      </c>
      <c r="C126" s="10" t="s">
        <v>191</v>
      </c>
      <c r="D126" s="43">
        <v>0</v>
      </c>
    </row>
    <row r="127" spans="1:4" x14ac:dyDescent="0.2">
      <c r="A127" s="20">
        <v>114</v>
      </c>
      <c r="B127" s="21" t="s">
        <v>192</v>
      </c>
      <c r="C127" s="35" t="s">
        <v>310</v>
      </c>
      <c r="D127" s="43">
        <v>0</v>
      </c>
    </row>
    <row r="128" spans="1:4" x14ac:dyDescent="0.2">
      <c r="A128" s="20">
        <v>115</v>
      </c>
      <c r="B128" s="21" t="s">
        <v>193</v>
      </c>
      <c r="C128" s="10" t="s">
        <v>229</v>
      </c>
      <c r="D128" s="43">
        <v>0</v>
      </c>
    </row>
    <row r="129" spans="1:4" ht="10.5" customHeight="1" x14ac:dyDescent="0.2">
      <c r="A129" s="20">
        <v>116</v>
      </c>
      <c r="B129" s="21" t="s">
        <v>194</v>
      </c>
      <c r="C129" s="10" t="s">
        <v>195</v>
      </c>
      <c r="D129" s="43">
        <v>0</v>
      </c>
    </row>
    <row r="130" spans="1:4" x14ac:dyDescent="0.2">
      <c r="A130" s="20">
        <v>117</v>
      </c>
      <c r="B130" s="21" t="s">
        <v>196</v>
      </c>
      <c r="C130" s="10" t="s">
        <v>40</v>
      </c>
      <c r="D130" s="43">
        <v>0</v>
      </c>
    </row>
    <row r="131" spans="1:4" x14ac:dyDescent="0.2">
      <c r="A131" s="20">
        <v>118</v>
      </c>
      <c r="B131" s="12" t="s">
        <v>197</v>
      </c>
      <c r="C131" s="10" t="s">
        <v>46</v>
      </c>
      <c r="D131" s="43">
        <v>0</v>
      </c>
    </row>
    <row r="132" spans="1:4" x14ac:dyDescent="0.2">
      <c r="A132" s="20">
        <v>119</v>
      </c>
      <c r="B132" s="12" t="s">
        <v>198</v>
      </c>
      <c r="C132" s="10" t="s">
        <v>231</v>
      </c>
      <c r="D132" s="43">
        <v>0</v>
      </c>
    </row>
    <row r="133" spans="1:4" x14ac:dyDescent="0.2">
      <c r="A133" s="20">
        <v>120</v>
      </c>
      <c r="B133" s="12" t="s">
        <v>199</v>
      </c>
      <c r="C133" s="10" t="s">
        <v>48</v>
      </c>
      <c r="D133" s="43">
        <v>0</v>
      </c>
    </row>
    <row r="134" spans="1:4" x14ac:dyDescent="0.2">
      <c r="A134" s="20">
        <v>121</v>
      </c>
      <c r="B134" s="21" t="s">
        <v>200</v>
      </c>
      <c r="C134" s="10" t="s">
        <v>47</v>
      </c>
      <c r="D134" s="43">
        <v>0</v>
      </c>
    </row>
    <row r="135" spans="1:4" x14ac:dyDescent="0.2">
      <c r="A135" s="20">
        <v>122</v>
      </c>
      <c r="B135" s="21" t="s">
        <v>201</v>
      </c>
      <c r="C135" s="10" t="s">
        <v>202</v>
      </c>
      <c r="D135" s="43">
        <v>0</v>
      </c>
    </row>
    <row r="136" spans="1:4" x14ac:dyDescent="0.2">
      <c r="A136" s="20">
        <v>123</v>
      </c>
      <c r="B136" s="21" t="s">
        <v>203</v>
      </c>
      <c r="C136" s="10" t="s">
        <v>41</v>
      </c>
      <c r="D136" s="43">
        <v>0</v>
      </c>
    </row>
    <row r="137" spans="1:4" x14ac:dyDescent="0.2">
      <c r="A137" s="20">
        <v>124</v>
      </c>
      <c r="B137" s="12" t="s">
        <v>204</v>
      </c>
      <c r="C137" s="10" t="s">
        <v>230</v>
      </c>
      <c r="D137" s="43">
        <v>0</v>
      </c>
    </row>
    <row r="138" spans="1:4" x14ac:dyDescent="0.2">
      <c r="A138" s="20">
        <v>125</v>
      </c>
      <c r="B138" s="13" t="s">
        <v>205</v>
      </c>
      <c r="C138" s="10" t="s">
        <v>206</v>
      </c>
      <c r="D138" s="43">
        <v>17659121</v>
      </c>
    </row>
    <row r="139" spans="1:4" x14ac:dyDescent="0.2">
      <c r="A139" s="20">
        <v>126</v>
      </c>
      <c r="B139" s="21" t="s">
        <v>207</v>
      </c>
      <c r="C139" s="10" t="s">
        <v>208</v>
      </c>
      <c r="D139" s="43">
        <v>0</v>
      </c>
    </row>
    <row r="140" spans="1:4" x14ac:dyDescent="0.2">
      <c r="A140" s="20">
        <v>127</v>
      </c>
      <c r="B140" s="12" t="s">
        <v>209</v>
      </c>
      <c r="C140" s="10" t="s">
        <v>210</v>
      </c>
      <c r="D140" s="43">
        <v>0</v>
      </c>
    </row>
    <row r="141" spans="1:4" x14ac:dyDescent="0.2">
      <c r="A141" s="20">
        <v>128</v>
      </c>
      <c r="B141" s="21" t="s">
        <v>211</v>
      </c>
      <c r="C141" s="10" t="s">
        <v>212</v>
      </c>
      <c r="D141" s="43">
        <v>0</v>
      </c>
    </row>
    <row r="142" spans="1:4" x14ac:dyDescent="0.2">
      <c r="A142" s="20">
        <v>129</v>
      </c>
      <c r="B142" s="89" t="s">
        <v>255</v>
      </c>
      <c r="C142" s="92" t="s">
        <v>256</v>
      </c>
      <c r="D142" s="43">
        <v>0</v>
      </c>
    </row>
    <row r="143" spans="1:4" x14ac:dyDescent="0.2">
      <c r="A143" s="20">
        <v>130</v>
      </c>
      <c r="B143" s="93" t="s">
        <v>257</v>
      </c>
      <c r="C143" s="40" t="s">
        <v>258</v>
      </c>
      <c r="D143" s="43">
        <v>0</v>
      </c>
    </row>
    <row r="144" spans="1:4" x14ac:dyDescent="0.2">
      <c r="A144" s="20">
        <v>131</v>
      </c>
      <c r="B144" s="94" t="s">
        <v>259</v>
      </c>
      <c r="C144" s="154" t="s">
        <v>449</v>
      </c>
      <c r="D144" s="43">
        <v>0</v>
      </c>
    </row>
    <row r="145" spans="1:42" x14ac:dyDescent="0.2">
      <c r="A145" s="20">
        <v>132</v>
      </c>
      <c r="B145" s="20" t="s">
        <v>263</v>
      </c>
      <c r="C145" s="28" t="s">
        <v>264</v>
      </c>
      <c r="D145" s="43">
        <v>0</v>
      </c>
    </row>
    <row r="146" spans="1:42" x14ac:dyDescent="0.2">
      <c r="A146" s="20">
        <v>133</v>
      </c>
      <c r="B146" s="55" t="s">
        <v>315</v>
      </c>
      <c r="C146" s="28" t="s">
        <v>314</v>
      </c>
      <c r="D146" s="43">
        <v>0</v>
      </c>
    </row>
    <row r="147" spans="1:42" s="45" customFormat="1" x14ac:dyDescent="0.2">
      <c r="A147" s="20">
        <v>134</v>
      </c>
      <c r="B147" s="55" t="s">
        <v>324</v>
      </c>
      <c r="C147" s="28" t="s">
        <v>321</v>
      </c>
      <c r="D147" s="43">
        <v>0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s="45" customFormat="1" ht="24" x14ac:dyDescent="0.2">
      <c r="A148" s="20">
        <v>135</v>
      </c>
      <c r="B148" s="55" t="s">
        <v>439</v>
      </c>
      <c r="C148" s="15" t="s">
        <v>389</v>
      </c>
      <c r="D148" s="43">
        <v>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s="45" customFormat="1" ht="17.25" customHeight="1" x14ac:dyDescent="0.2">
      <c r="A149" s="20">
        <v>136</v>
      </c>
      <c r="B149" s="55" t="s">
        <v>434</v>
      </c>
      <c r="C149" s="15" t="s">
        <v>435</v>
      </c>
      <c r="D149" s="43">
        <v>0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x14ac:dyDescent="0.2">
      <c r="A150" s="20">
        <v>137</v>
      </c>
      <c r="B150" s="55" t="s">
        <v>452</v>
      </c>
      <c r="C150" s="15" t="s">
        <v>453</v>
      </c>
      <c r="D150" s="43">
        <v>0</v>
      </c>
    </row>
    <row r="151" spans="1:42" s="45" customFormat="1" x14ac:dyDescent="0.2">
      <c r="A151" s="46"/>
      <c r="B151" s="46"/>
      <c r="C151" s="7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s="45" customFormat="1" x14ac:dyDescent="0.2">
      <c r="A152" s="46"/>
      <c r="B152" s="46"/>
      <c r="C152" s="7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</sheetData>
  <mergeCells count="9">
    <mergeCell ref="A8:C8"/>
    <mergeCell ref="A10:C10"/>
    <mergeCell ref="A91:A94"/>
    <mergeCell ref="B91:B94"/>
    <mergeCell ref="A2:D2"/>
    <mergeCell ref="A4:A7"/>
    <mergeCell ref="B4:B7"/>
    <mergeCell ref="C4:C7"/>
    <mergeCell ref="D4:D7"/>
  </mergeCells>
  <pageMargins left="0" right="0" top="0" bottom="0" header="0" footer="0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50"/>
  <sheetViews>
    <sheetView zoomScale="98" zoomScaleNormal="98" workbookViewId="0">
      <pane ySplit="10" topLeftCell="A131" activePane="bottomLeft" state="frozen"/>
      <selection activeCell="C1" sqref="C1"/>
      <selection pane="bottomLeft" activeCell="J19" sqref="J19"/>
    </sheetView>
  </sheetViews>
  <sheetFormatPr defaultColWidth="9.140625" defaultRowHeight="12" x14ac:dyDescent="0.2"/>
  <cols>
    <col min="1" max="1" width="4.7109375" style="6" customWidth="1"/>
    <col min="2" max="2" width="10.140625" style="6" customWidth="1"/>
    <col min="3" max="3" width="31.7109375" style="7" bestFit="1" customWidth="1"/>
    <col min="4" max="4" width="12" style="147" customWidth="1"/>
    <col min="5" max="5" width="10.7109375" style="4" customWidth="1"/>
    <col min="6" max="6" width="10.5703125" style="4" customWidth="1"/>
    <col min="7" max="7" width="11.7109375" style="4" customWidth="1"/>
    <col min="8" max="8" width="6.5703125" style="8" customWidth="1"/>
    <col min="9" max="16384" width="9.140625" style="8"/>
  </cols>
  <sheetData>
    <row r="1" spans="1:8" ht="4.5" customHeight="1" x14ac:dyDescent="0.2"/>
    <row r="2" spans="1:8" ht="23.25" customHeight="1" x14ac:dyDescent="0.2"/>
    <row r="3" spans="1:8" ht="5.25" customHeight="1" x14ac:dyDescent="0.2"/>
    <row r="4" spans="1:8" ht="45.75" customHeight="1" x14ac:dyDescent="0.2">
      <c r="A4" s="258" t="s">
        <v>377</v>
      </c>
      <c r="B4" s="258"/>
      <c r="C4" s="258"/>
      <c r="D4" s="258"/>
      <c r="E4" s="258"/>
      <c r="F4" s="258"/>
      <c r="G4" s="258"/>
    </row>
    <row r="5" spans="1:8" ht="6" customHeight="1" x14ac:dyDescent="0.2">
      <c r="A5" s="74"/>
      <c r="B5" s="74"/>
      <c r="C5" s="74"/>
      <c r="D5" s="158"/>
      <c r="E5" s="74"/>
      <c r="F5" s="74"/>
      <c r="G5" s="74"/>
    </row>
    <row r="6" spans="1:8" ht="9" customHeight="1" x14ac:dyDescent="0.2">
      <c r="C6" s="9"/>
      <c r="G6" s="4" t="s">
        <v>281</v>
      </c>
    </row>
    <row r="7" spans="1:8" s="2" customFormat="1" ht="28.5" customHeight="1" x14ac:dyDescent="0.2">
      <c r="A7" s="73" t="s">
        <v>44</v>
      </c>
      <c r="B7" s="73" t="s">
        <v>56</v>
      </c>
      <c r="C7" s="73" t="s">
        <v>45</v>
      </c>
      <c r="D7" s="159" t="s">
        <v>233</v>
      </c>
      <c r="E7" s="75" t="s">
        <v>332</v>
      </c>
      <c r="F7" s="75" t="s">
        <v>333</v>
      </c>
      <c r="G7" s="75" t="s">
        <v>334</v>
      </c>
    </row>
    <row r="8" spans="1:8" s="2" customFormat="1" x14ac:dyDescent="0.2">
      <c r="A8" s="230" t="s">
        <v>228</v>
      </c>
      <c r="B8" s="230"/>
      <c r="C8" s="230"/>
      <c r="D8" s="30">
        <f>D10+D9</f>
        <v>1591324881</v>
      </c>
      <c r="E8" s="30">
        <f t="shared" ref="E8:G8" si="0">E10+E9</f>
        <v>48332876</v>
      </c>
      <c r="F8" s="30">
        <f t="shared" si="0"/>
        <v>3748421</v>
      </c>
      <c r="G8" s="30">
        <f t="shared" si="0"/>
        <v>1539243584</v>
      </c>
    </row>
    <row r="9" spans="1:8" s="3" customFormat="1" ht="11.25" customHeight="1" x14ac:dyDescent="0.2">
      <c r="A9" s="5"/>
      <c r="B9" s="5"/>
      <c r="C9" s="11" t="s">
        <v>54</v>
      </c>
      <c r="D9" s="31">
        <f>E9+F9+G9</f>
        <v>0</v>
      </c>
      <c r="E9" s="31"/>
      <c r="F9" s="36"/>
      <c r="G9" s="36"/>
      <c r="H9" s="32"/>
    </row>
    <row r="10" spans="1:8" s="2" customFormat="1" x14ac:dyDescent="0.2">
      <c r="A10" s="230" t="s">
        <v>227</v>
      </c>
      <c r="B10" s="230"/>
      <c r="C10" s="230"/>
      <c r="D10" s="30">
        <f>SUM(D11:D148)-D91</f>
        <v>1591324881</v>
      </c>
      <c r="E10" s="30">
        <f>SUM(E11:E148)-E91</f>
        <v>48332876</v>
      </c>
      <c r="F10" s="30">
        <f>SUM(F11:F148)-F91</f>
        <v>3748421</v>
      </c>
      <c r="G10" s="30">
        <f>SUM(G11:G148)-G91</f>
        <v>1539243584</v>
      </c>
    </row>
    <row r="11" spans="1:8" s="1" customFormat="1" ht="12" customHeight="1" x14ac:dyDescent="0.2">
      <c r="A11" s="20">
        <v>1</v>
      </c>
      <c r="B11" s="12" t="s">
        <v>57</v>
      </c>
      <c r="C11" s="10" t="s">
        <v>42</v>
      </c>
      <c r="D11" s="31"/>
      <c r="E11" s="29"/>
      <c r="F11" s="29"/>
      <c r="G11" s="29"/>
    </row>
    <row r="12" spans="1:8" s="1" customFormat="1" x14ac:dyDescent="0.2">
      <c r="A12" s="20">
        <v>2</v>
      </c>
      <c r="B12" s="13" t="s">
        <v>58</v>
      </c>
      <c r="C12" s="10" t="s">
        <v>213</v>
      </c>
      <c r="D12" s="31"/>
      <c r="E12" s="29"/>
      <c r="F12" s="29"/>
      <c r="G12" s="29"/>
    </row>
    <row r="13" spans="1:8" s="19" customFormat="1" x14ac:dyDescent="0.2">
      <c r="A13" s="20">
        <v>3</v>
      </c>
      <c r="B13" s="21" t="s">
        <v>59</v>
      </c>
      <c r="C13" s="10" t="s">
        <v>5</v>
      </c>
      <c r="D13" s="31"/>
      <c r="E13" s="29"/>
      <c r="F13" s="29"/>
      <c r="G13" s="29"/>
    </row>
    <row r="14" spans="1:8" s="1" customFormat="1" ht="14.25" customHeight="1" x14ac:dyDescent="0.2">
      <c r="A14" s="20">
        <v>4</v>
      </c>
      <c r="B14" s="12" t="s">
        <v>60</v>
      </c>
      <c r="C14" s="10" t="s">
        <v>214</v>
      </c>
      <c r="D14" s="31"/>
      <c r="E14" s="29"/>
      <c r="F14" s="29"/>
      <c r="G14" s="29"/>
    </row>
    <row r="15" spans="1:8" s="1" customFormat="1" x14ac:dyDescent="0.2">
      <c r="A15" s="20">
        <v>5</v>
      </c>
      <c r="B15" s="12" t="s">
        <v>61</v>
      </c>
      <c r="C15" s="10" t="s">
        <v>8</v>
      </c>
      <c r="D15" s="31"/>
      <c r="E15" s="29"/>
      <c r="F15" s="29"/>
      <c r="G15" s="29"/>
    </row>
    <row r="16" spans="1:8" s="19" customFormat="1" x14ac:dyDescent="0.2">
      <c r="A16" s="20">
        <v>6</v>
      </c>
      <c r="B16" s="21" t="s">
        <v>62</v>
      </c>
      <c r="C16" s="10" t="s">
        <v>63</v>
      </c>
      <c r="D16" s="31">
        <f t="shared" ref="D16:D35" si="1">E16+F16+G16</f>
        <v>829044</v>
      </c>
      <c r="E16" s="29">
        <v>829044</v>
      </c>
      <c r="F16" s="29"/>
      <c r="G16" s="29"/>
    </row>
    <row r="17" spans="1:7" s="1" customFormat="1" x14ac:dyDescent="0.2">
      <c r="A17" s="20">
        <v>7</v>
      </c>
      <c r="B17" s="12" t="s">
        <v>64</v>
      </c>
      <c r="C17" s="10" t="s">
        <v>215</v>
      </c>
      <c r="D17" s="31"/>
      <c r="E17" s="29"/>
      <c r="F17" s="29"/>
      <c r="G17" s="29"/>
    </row>
    <row r="18" spans="1:7" s="1" customFormat="1" x14ac:dyDescent="0.2">
      <c r="A18" s="20">
        <v>8</v>
      </c>
      <c r="B18" s="21" t="s">
        <v>65</v>
      </c>
      <c r="C18" s="10" t="s">
        <v>17</v>
      </c>
      <c r="D18" s="31"/>
      <c r="E18" s="29"/>
      <c r="F18" s="29"/>
      <c r="G18" s="29"/>
    </row>
    <row r="19" spans="1:7" s="1" customFormat="1" x14ac:dyDescent="0.2">
      <c r="A19" s="20">
        <v>9</v>
      </c>
      <c r="B19" s="21" t="s">
        <v>66</v>
      </c>
      <c r="C19" s="10" t="s">
        <v>6</v>
      </c>
      <c r="D19" s="31"/>
      <c r="E19" s="29"/>
      <c r="F19" s="29"/>
      <c r="G19" s="29"/>
    </row>
    <row r="20" spans="1:7" s="1" customFormat="1" x14ac:dyDescent="0.2">
      <c r="A20" s="20">
        <v>10</v>
      </c>
      <c r="B20" s="21" t="s">
        <v>67</v>
      </c>
      <c r="C20" s="10" t="s">
        <v>18</v>
      </c>
      <c r="D20" s="31"/>
      <c r="E20" s="29"/>
      <c r="F20" s="29"/>
      <c r="G20" s="29"/>
    </row>
    <row r="21" spans="1:7" s="1" customFormat="1" x14ac:dyDescent="0.2">
      <c r="A21" s="20">
        <v>11</v>
      </c>
      <c r="B21" s="21" t="s">
        <v>68</v>
      </c>
      <c r="C21" s="10" t="s">
        <v>7</v>
      </c>
      <c r="D21" s="31"/>
      <c r="E21" s="29"/>
      <c r="F21" s="29"/>
      <c r="G21" s="29"/>
    </row>
    <row r="22" spans="1:7" s="1" customFormat="1" x14ac:dyDescent="0.2">
      <c r="A22" s="20">
        <v>12</v>
      </c>
      <c r="B22" s="21" t="s">
        <v>69</v>
      </c>
      <c r="C22" s="10" t="s">
        <v>19</v>
      </c>
      <c r="D22" s="31"/>
      <c r="E22" s="29"/>
      <c r="F22" s="29"/>
      <c r="G22" s="29"/>
    </row>
    <row r="23" spans="1:7" s="1" customFormat="1" x14ac:dyDescent="0.2">
      <c r="A23" s="20">
        <v>13</v>
      </c>
      <c r="B23" s="21" t="s">
        <v>234</v>
      </c>
      <c r="C23" s="10" t="s">
        <v>235</v>
      </c>
      <c r="D23" s="31"/>
      <c r="E23" s="29"/>
      <c r="F23" s="29"/>
      <c r="G23" s="29"/>
    </row>
    <row r="24" spans="1:7" s="1" customFormat="1" x14ac:dyDescent="0.2">
      <c r="A24" s="20">
        <v>14</v>
      </c>
      <c r="B24" s="21" t="s">
        <v>70</v>
      </c>
      <c r="C24" s="10" t="s">
        <v>22</v>
      </c>
      <c r="D24" s="31"/>
      <c r="E24" s="29"/>
      <c r="F24" s="29"/>
      <c r="G24" s="29"/>
    </row>
    <row r="25" spans="1:7" s="1" customFormat="1" x14ac:dyDescent="0.2">
      <c r="A25" s="20">
        <v>15</v>
      </c>
      <c r="B25" s="21" t="s">
        <v>71</v>
      </c>
      <c r="C25" s="10" t="s">
        <v>10</v>
      </c>
      <c r="D25" s="31"/>
      <c r="E25" s="29"/>
      <c r="F25" s="29"/>
      <c r="G25" s="29"/>
    </row>
    <row r="26" spans="1:7" s="1" customFormat="1" x14ac:dyDescent="0.2">
      <c r="A26" s="20">
        <v>16</v>
      </c>
      <c r="B26" s="21" t="s">
        <v>72</v>
      </c>
      <c r="C26" s="10" t="s">
        <v>348</v>
      </c>
      <c r="D26" s="31"/>
      <c r="E26" s="29"/>
      <c r="F26" s="29"/>
      <c r="G26" s="29"/>
    </row>
    <row r="27" spans="1:7" s="19" customFormat="1" x14ac:dyDescent="0.2">
      <c r="A27" s="20">
        <v>17</v>
      </c>
      <c r="B27" s="21" t="s">
        <v>73</v>
      </c>
      <c r="C27" s="10" t="s">
        <v>9</v>
      </c>
      <c r="D27" s="31"/>
      <c r="E27" s="29"/>
      <c r="F27" s="29"/>
      <c r="G27" s="29"/>
    </row>
    <row r="28" spans="1:7" s="1" customFormat="1" x14ac:dyDescent="0.2">
      <c r="A28" s="20">
        <v>18</v>
      </c>
      <c r="B28" s="12" t="s">
        <v>74</v>
      </c>
      <c r="C28" s="10" t="s">
        <v>11</v>
      </c>
      <c r="D28" s="31"/>
      <c r="E28" s="29"/>
      <c r="F28" s="29"/>
      <c r="G28" s="29"/>
    </row>
    <row r="29" spans="1:7" s="1" customFormat="1" x14ac:dyDescent="0.2">
      <c r="A29" s="20">
        <v>19</v>
      </c>
      <c r="B29" s="12" t="s">
        <v>75</v>
      </c>
      <c r="C29" s="10" t="s">
        <v>216</v>
      </c>
      <c r="D29" s="31"/>
      <c r="E29" s="29"/>
      <c r="F29" s="29"/>
      <c r="G29" s="29"/>
    </row>
    <row r="30" spans="1:7" x14ac:dyDescent="0.2">
      <c r="A30" s="20">
        <v>20</v>
      </c>
      <c r="B30" s="12" t="s">
        <v>76</v>
      </c>
      <c r="C30" s="10" t="s">
        <v>349</v>
      </c>
      <c r="D30" s="31"/>
      <c r="E30" s="29"/>
      <c r="F30" s="29"/>
      <c r="G30" s="29"/>
    </row>
    <row r="31" spans="1:7" s="19" customFormat="1" x14ac:dyDescent="0.2">
      <c r="A31" s="20">
        <v>21</v>
      </c>
      <c r="B31" s="12" t="s">
        <v>77</v>
      </c>
      <c r="C31" s="10" t="s">
        <v>38</v>
      </c>
      <c r="D31" s="31"/>
      <c r="E31" s="29"/>
      <c r="F31" s="29"/>
      <c r="G31" s="29"/>
    </row>
    <row r="32" spans="1:7" s="19" customFormat="1" x14ac:dyDescent="0.2">
      <c r="A32" s="20">
        <v>22</v>
      </c>
      <c r="B32" s="21" t="s">
        <v>78</v>
      </c>
      <c r="C32" s="10" t="s">
        <v>79</v>
      </c>
      <c r="D32" s="31"/>
      <c r="E32" s="29"/>
      <c r="F32" s="29"/>
      <c r="G32" s="29"/>
    </row>
    <row r="33" spans="1:7" s="1" customFormat="1" ht="12" customHeight="1" x14ac:dyDescent="0.2">
      <c r="A33" s="20">
        <v>23</v>
      </c>
      <c r="B33" s="21" t="s">
        <v>80</v>
      </c>
      <c r="C33" s="10" t="s">
        <v>81</v>
      </c>
      <c r="D33" s="31"/>
      <c r="E33" s="29"/>
      <c r="F33" s="29"/>
      <c r="G33" s="29"/>
    </row>
    <row r="34" spans="1:7" s="1" customFormat="1" ht="24" x14ac:dyDescent="0.2">
      <c r="A34" s="20">
        <v>24</v>
      </c>
      <c r="B34" s="21" t="s">
        <v>82</v>
      </c>
      <c r="C34" s="10" t="s">
        <v>83</v>
      </c>
      <c r="D34" s="31"/>
      <c r="E34" s="29"/>
      <c r="F34" s="29"/>
      <c r="G34" s="29"/>
    </row>
    <row r="35" spans="1:7" s="1" customFormat="1" x14ac:dyDescent="0.2">
      <c r="A35" s="20">
        <v>25</v>
      </c>
      <c r="B35" s="12" t="s">
        <v>84</v>
      </c>
      <c r="C35" s="10" t="s">
        <v>85</v>
      </c>
      <c r="D35" s="31">
        <f t="shared" si="1"/>
        <v>4590821</v>
      </c>
      <c r="E35" s="29">
        <v>4590821</v>
      </c>
      <c r="F35" s="29"/>
      <c r="G35" s="29"/>
    </row>
    <row r="36" spans="1:7" s="1" customFormat="1" ht="15.75" customHeight="1" x14ac:dyDescent="0.2">
      <c r="A36" s="20">
        <v>26</v>
      </c>
      <c r="B36" s="21" t="s">
        <v>86</v>
      </c>
      <c r="C36" s="10" t="s">
        <v>87</v>
      </c>
      <c r="D36" s="31"/>
      <c r="E36" s="29"/>
      <c r="F36" s="29"/>
      <c r="G36" s="29"/>
    </row>
    <row r="37" spans="1:7" s="1" customFormat="1" x14ac:dyDescent="0.2">
      <c r="A37" s="20">
        <v>27</v>
      </c>
      <c r="B37" s="13" t="s">
        <v>88</v>
      </c>
      <c r="C37" s="10" t="s">
        <v>89</v>
      </c>
      <c r="D37" s="31"/>
      <c r="E37" s="29"/>
      <c r="F37" s="29"/>
      <c r="G37" s="29"/>
    </row>
    <row r="38" spans="1:7" s="19" customFormat="1" x14ac:dyDescent="0.2">
      <c r="A38" s="20">
        <v>28</v>
      </c>
      <c r="B38" s="13" t="s">
        <v>90</v>
      </c>
      <c r="C38" s="10" t="s">
        <v>39</v>
      </c>
      <c r="D38" s="31"/>
      <c r="E38" s="29"/>
      <c r="F38" s="29"/>
      <c r="G38" s="29"/>
    </row>
    <row r="39" spans="1:7" x14ac:dyDescent="0.2">
      <c r="A39" s="20">
        <v>29</v>
      </c>
      <c r="B39" s="12" t="s">
        <v>91</v>
      </c>
      <c r="C39" s="10" t="s">
        <v>37</v>
      </c>
      <c r="D39" s="31"/>
      <c r="E39" s="29"/>
      <c r="F39" s="29"/>
      <c r="G39" s="29"/>
    </row>
    <row r="40" spans="1:7" s="1" customFormat="1" x14ac:dyDescent="0.2">
      <c r="A40" s="20">
        <v>30</v>
      </c>
      <c r="B40" s="13" t="s">
        <v>92</v>
      </c>
      <c r="C40" s="10" t="s">
        <v>16</v>
      </c>
      <c r="D40" s="31"/>
      <c r="E40" s="29"/>
      <c r="F40" s="29"/>
      <c r="G40" s="29"/>
    </row>
    <row r="41" spans="1:7" s="1" customFormat="1" x14ac:dyDescent="0.2">
      <c r="A41" s="20">
        <v>31</v>
      </c>
      <c r="B41" s="21" t="s">
        <v>93</v>
      </c>
      <c r="C41" s="10" t="s">
        <v>21</v>
      </c>
      <c r="D41" s="31"/>
      <c r="E41" s="29"/>
      <c r="F41" s="29"/>
      <c r="G41" s="29"/>
    </row>
    <row r="42" spans="1:7" s="1" customFormat="1" x14ac:dyDescent="0.2">
      <c r="A42" s="20">
        <v>32</v>
      </c>
      <c r="B42" s="13" t="s">
        <v>94</v>
      </c>
      <c r="C42" s="10" t="s">
        <v>24</v>
      </c>
      <c r="D42" s="31"/>
      <c r="E42" s="29"/>
      <c r="F42" s="29"/>
      <c r="G42" s="29"/>
    </row>
    <row r="43" spans="1:7" x14ac:dyDescent="0.2">
      <c r="A43" s="20">
        <v>33</v>
      </c>
      <c r="B43" s="12" t="s">
        <v>95</v>
      </c>
      <c r="C43" s="10" t="s">
        <v>217</v>
      </c>
      <c r="D43" s="31"/>
      <c r="E43" s="29"/>
      <c r="F43" s="29"/>
      <c r="G43" s="29"/>
    </row>
    <row r="44" spans="1:7" s="1" customFormat="1" x14ac:dyDescent="0.2">
      <c r="A44" s="20">
        <v>34</v>
      </c>
      <c r="B44" s="14" t="s">
        <v>96</v>
      </c>
      <c r="C44" s="15" t="s">
        <v>218</v>
      </c>
      <c r="D44" s="31"/>
      <c r="E44" s="29"/>
      <c r="F44" s="29"/>
      <c r="G44" s="29"/>
    </row>
    <row r="45" spans="1:7" s="1" customFormat="1" x14ac:dyDescent="0.2">
      <c r="A45" s="20">
        <v>35</v>
      </c>
      <c r="B45" s="12" t="s">
        <v>97</v>
      </c>
      <c r="C45" s="10" t="s">
        <v>219</v>
      </c>
      <c r="D45" s="31"/>
      <c r="E45" s="29"/>
      <c r="F45" s="29"/>
      <c r="G45" s="29"/>
    </row>
    <row r="46" spans="1:7" s="1" customFormat="1" x14ac:dyDescent="0.2">
      <c r="A46" s="20">
        <v>36</v>
      </c>
      <c r="B46" s="12" t="s">
        <v>98</v>
      </c>
      <c r="C46" s="10" t="s">
        <v>23</v>
      </c>
      <c r="D46" s="31"/>
      <c r="E46" s="29"/>
      <c r="F46" s="29"/>
      <c r="G46" s="29"/>
    </row>
    <row r="47" spans="1:7" s="1" customFormat="1" x14ac:dyDescent="0.2">
      <c r="A47" s="20">
        <v>37</v>
      </c>
      <c r="B47" s="21" t="s">
        <v>99</v>
      </c>
      <c r="C47" s="10" t="s">
        <v>20</v>
      </c>
      <c r="D47" s="31"/>
      <c r="E47" s="29"/>
      <c r="F47" s="29"/>
      <c r="G47" s="29"/>
    </row>
    <row r="48" spans="1:7" s="1" customFormat="1" x14ac:dyDescent="0.2">
      <c r="A48" s="20">
        <v>38</v>
      </c>
      <c r="B48" s="13" t="s">
        <v>100</v>
      </c>
      <c r="C48" s="10" t="s">
        <v>101</v>
      </c>
      <c r="D48" s="31"/>
      <c r="E48" s="29"/>
      <c r="F48" s="29"/>
      <c r="G48" s="29"/>
    </row>
    <row r="49" spans="1:7" s="19" customFormat="1" x14ac:dyDescent="0.2">
      <c r="A49" s="20">
        <v>39</v>
      </c>
      <c r="B49" s="21" t="s">
        <v>102</v>
      </c>
      <c r="C49" s="10" t="s">
        <v>103</v>
      </c>
      <c r="D49" s="31"/>
      <c r="E49" s="29"/>
      <c r="F49" s="29"/>
      <c r="G49" s="29"/>
    </row>
    <row r="50" spans="1:7" s="1" customFormat="1" x14ac:dyDescent="0.2">
      <c r="A50" s="20">
        <v>40</v>
      </c>
      <c r="B50" s="12" t="s">
        <v>104</v>
      </c>
      <c r="C50" s="10" t="s">
        <v>224</v>
      </c>
      <c r="D50" s="31"/>
      <c r="E50" s="29"/>
      <c r="F50" s="29"/>
      <c r="G50" s="29"/>
    </row>
    <row r="51" spans="1:7" s="1" customFormat="1" ht="10.5" customHeight="1" x14ac:dyDescent="0.2">
      <c r="A51" s="20">
        <v>41</v>
      </c>
      <c r="B51" s="12" t="s">
        <v>105</v>
      </c>
      <c r="C51" s="10" t="s">
        <v>2</v>
      </c>
      <c r="D51" s="31"/>
      <c r="E51" s="29"/>
      <c r="F51" s="29"/>
      <c r="G51" s="29"/>
    </row>
    <row r="52" spans="1:7" s="1" customFormat="1" x14ac:dyDescent="0.2">
      <c r="A52" s="20">
        <v>42</v>
      </c>
      <c r="B52" s="21" t="s">
        <v>106</v>
      </c>
      <c r="C52" s="10" t="s">
        <v>3</v>
      </c>
      <c r="D52" s="31"/>
      <c r="E52" s="29"/>
      <c r="F52" s="29"/>
      <c r="G52" s="29"/>
    </row>
    <row r="53" spans="1:7" s="1" customFormat="1" x14ac:dyDescent="0.2">
      <c r="A53" s="20">
        <v>43</v>
      </c>
      <c r="B53" s="13" t="s">
        <v>152</v>
      </c>
      <c r="C53" s="10" t="s">
        <v>32</v>
      </c>
      <c r="D53" s="31"/>
      <c r="E53" s="29"/>
      <c r="F53" s="29"/>
      <c r="G53" s="29"/>
    </row>
    <row r="54" spans="1:7" s="1" customFormat="1" x14ac:dyDescent="0.2">
      <c r="A54" s="20">
        <v>44</v>
      </c>
      <c r="B54" s="21" t="s">
        <v>107</v>
      </c>
      <c r="C54" s="10" t="s">
        <v>220</v>
      </c>
      <c r="D54" s="31"/>
      <c r="E54" s="29"/>
      <c r="F54" s="29"/>
      <c r="G54" s="29"/>
    </row>
    <row r="55" spans="1:7" s="1" customFormat="1" ht="10.5" customHeight="1" x14ac:dyDescent="0.2">
      <c r="A55" s="20">
        <v>45</v>
      </c>
      <c r="B55" s="13" t="s">
        <v>108</v>
      </c>
      <c r="C55" s="10" t="s">
        <v>0</v>
      </c>
      <c r="D55" s="31"/>
      <c r="E55" s="29"/>
      <c r="F55" s="29"/>
      <c r="G55" s="29"/>
    </row>
    <row r="56" spans="1:7" s="1" customFormat="1" x14ac:dyDescent="0.2">
      <c r="A56" s="20">
        <v>46</v>
      </c>
      <c r="B56" s="21" t="s">
        <v>109</v>
      </c>
      <c r="C56" s="10" t="s">
        <v>4</v>
      </c>
      <c r="D56" s="31"/>
      <c r="E56" s="29"/>
      <c r="F56" s="29"/>
      <c r="G56" s="29"/>
    </row>
    <row r="57" spans="1:7" s="1" customFormat="1" x14ac:dyDescent="0.2">
      <c r="A57" s="20">
        <v>47</v>
      </c>
      <c r="B57" s="13" t="s">
        <v>110</v>
      </c>
      <c r="C57" s="10" t="s">
        <v>1</v>
      </c>
      <c r="D57" s="31"/>
      <c r="E57" s="29"/>
      <c r="F57" s="29"/>
      <c r="G57" s="29"/>
    </row>
    <row r="58" spans="1:7" s="1" customFormat="1" x14ac:dyDescent="0.2">
      <c r="A58" s="20">
        <v>48</v>
      </c>
      <c r="B58" s="21" t="s">
        <v>111</v>
      </c>
      <c r="C58" s="10" t="s">
        <v>221</v>
      </c>
      <c r="D58" s="31"/>
      <c r="E58" s="29"/>
      <c r="F58" s="29"/>
      <c r="G58" s="29"/>
    </row>
    <row r="59" spans="1:7" s="1" customFormat="1" x14ac:dyDescent="0.2">
      <c r="A59" s="20">
        <v>49</v>
      </c>
      <c r="B59" s="21" t="s">
        <v>112</v>
      </c>
      <c r="C59" s="10" t="s">
        <v>25</v>
      </c>
      <c r="D59" s="31"/>
      <c r="E59" s="29"/>
      <c r="F59" s="29"/>
      <c r="G59" s="29"/>
    </row>
    <row r="60" spans="1:7" s="1" customFormat="1" x14ac:dyDescent="0.2">
      <c r="A60" s="20">
        <v>50</v>
      </c>
      <c r="B60" s="21" t="s">
        <v>160</v>
      </c>
      <c r="C60" s="10" t="s">
        <v>53</v>
      </c>
      <c r="D60" s="31"/>
      <c r="E60" s="29"/>
      <c r="F60" s="29"/>
      <c r="G60" s="29"/>
    </row>
    <row r="61" spans="1:7" s="1" customFormat="1" x14ac:dyDescent="0.2">
      <c r="A61" s="20">
        <v>51</v>
      </c>
      <c r="B61" s="21" t="s">
        <v>113</v>
      </c>
      <c r="C61" s="10" t="s">
        <v>222</v>
      </c>
      <c r="D61" s="31"/>
      <c r="E61" s="29"/>
      <c r="F61" s="29"/>
      <c r="G61" s="29"/>
    </row>
    <row r="62" spans="1:7" s="1" customFormat="1" x14ac:dyDescent="0.2">
      <c r="A62" s="20">
        <v>52</v>
      </c>
      <c r="B62" s="13" t="s">
        <v>162</v>
      </c>
      <c r="C62" s="10" t="s">
        <v>223</v>
      </c>
      <c r="D62" s="31"/>
      <c r="E62" s="29"/>
      <c r="F62" s="29"/>
      <c r="G62" s="29"/>
    </row>
    <row r="63" spans="1:7" s="1" customFormat="1" x14ac:dyDescent="0.2">
      <c r="A63" s="20">
        <v>53</v>
      </c>
      <c r="B63" s="21" t="s">
        <v>226</v>
      </c>
      <c r="C63" s="10" t="s">
        <v>225</v>
      </c>
      <c r="D63" s="31"/>
      <c r="E63" s="29"/>
      <c r="F63" s="29"/>
      <c r="G63" s="29"/>
    </row>
    <row r="64" spans="1:7" s="1" customFormat="1" x14ac:dyDescent="0.2">
      <c r="A64" s="20">
        <v>54</v>
      </c>
      <c r="B64" s="21" t="s">
        <v>236</v>
      </c>
      <c r="C64" s="10" t="s">
        <v>237</v>
      </c>
      <c r="D64" s="31"/>
      <c r="E64" s="29"/>
      <c r="F64" s="29"/>
      <c r="G64" s="29"/>
    </row>
    <row r="65" spans="1:7" s="1" customFormat="1" ht="23.25" customHeight="1" x14ac:dyDescent="0.2">
      <c r="A65" s="20">
        <v>55</v>
      </c>
      <c r="B65" s="21" t="s">
        <v>114</v>
      </c>
      <c r="C65" s="10" t="s">
        <v>52</v>
      </c>
      <c r="D65" s="31"/>
      <c r="E65" s="29"/>
      <c r="F65" s="29"/>
      <c r="G65" s="29"/>
    </row>
    <row r="66" spans="1:7" s="1" customFormat="1" ht="22.5" customHeight="1" x14ac:dyDescent="0.2">
      <c r="A66" s="20">
        <v>56</v>
      </c>
      <c r="B66" s="13" t="s">
        <v>115</v>
      </c>
      <c r="C66" s="10" t="s">
        <v>238</v>
      </c>
      <c r="D66" s="31"/>
      <c r="E66" s="29"/>
      <c r="F66" s="29"/>
      <c r="G66" s="29"/>
    </row>
    <row r="67" spans="1:7" s="1" customFormat="1" ht="24" x14ac:dyDescent="0.2">
      <c r="A67" s="20">
        <v>57</v>
      </c>
      <c r="B67" s="12" t="s">
        <v>116</v>
      </c>
      <c r="C67" s="10" t="s">
        <v>117</v>
      </c>
      <c r="D67" s="31"/>
      <c r="E67" s="29"/>
      <c r="F67" s="29"/>
      <c r="G67" s="29"/>
    </row>
    <row r="68" spans="1:7" s="1" customFormat="1" x14ac:dyDescent="0.2">
      <c r="A68" s="20">
        <v>58</v>
      </c>
      <c r="B68" s="13" t="s">
        <v>118</v>
      </c>
      <c r="C68" s="10" t="s">
        <v>239</v>
      </c>
      <c r="D68" s="31"/>
      <c r="E68" s="29"/>
      <c r="F68" s="29"/>
      <c r="G68" s="29"/>
    </row>
    <row r="69" spans="1:7" s="1" customFormat="1" x14ac:dyDescent="0.2">
      <c r="A69" s="20">
        <v>59</v>
      </c>
      <c r="B69" s="21" t="s">
        <v>119</v>
      </c>
      <c r="C69" s="10" t="s">
        <v>331</v>
      </c>
      <c r="D69" s="31"/>
      <c r="E69" s="29"/>
      <c r="F69" s="29"/>
      <c r="G69" s="29"/>
    </row>
    <row r="70" spans="1:7" s="1" customFormat="1" ht="24" x14ac:dyDescent="0.2">
      <c r="A70" s="20">
        <v>60</v>
      </c>
      <c r="B70" s="12" t="s">
        <v>120</v>
      </c>
      <c r="C70" s="10" t="s">
        <v>240</v>
      </c>
      <c r="D70" s="31"/>
      <c r="E70" s="29"/>
      <c r="F70" s="29"/>
      <c r="G70" s="29"/>
    </row>
    <row r="71" spans="1:7" s="1" customFormat="1" ht="24" x14ac:dyDescent="0.2">
      <c r="A71" s="20">
        <v>61</v>
      </c>
      <c r="B71" s="12" t="s">
        <v>121</v>
      </c>
      <c r="C71" s="10" t="s">
        <v>241</v>
      </c>
      <c r="D71" s="31"/>
      <c r="E71" s="29"/>
      <c r="F71" s="29"/>
      <c r="G71" s="29"/>
    </row>
    <row r="72" spans="1:7" s="1" customFormat="1" x14ac:dyDescent="0.2">
      <c r="A72" s="20">
        <v>62</v>
      </c>
      <c r="B72" s="13" t="s">
        <v>122</v>
      </c>
      <c r="C72" s="10" t="s">
        <v>242</v>
      </c>
      <c r="D72" s="31"/>
      <c r="E72" s="29"/>
      <c r="F72" s="29"/>
      <c r="G72" s="29"/>
    </row>
    <row r="73" spans="1:7" s="1" customFormat="1" x14ac:dyDescent="0.2">
      <c r="A73" s="20">
        <v>63</v>
      </c>
      <c r="B73" s="13" t="s">
        <v>123</v>
      </c>
      <c r="C73" s="10" t="s">
        <v>51</v>
      </c>
      <c r="D73" s="31"/>
      <c r="E73" s="29"/>
      <c r="F73" s="29"/>
      <c r="G73" s="29"/>
    </row>
    <row r="74" spans="1:7" s="1" customFormat="1" x14ac:dyDescent="0.2">
      <c r="A74" s="20">
        <v>64</v>
      </c>
      <c r="B74" s="13" t="s">
        <v>124</v>
      </c>
      <c r="C74" s="10" t="s">
        <v>243</v>
      </c>
      <c r="D74" s="31"/>
      <c r="E74" s="29"/>
      <c r="F74" s="29"/>
      <c r="G74" s="29"/>
    </row>
    <row r="75" spans="1:7" s="1" customFormat="1" ht="24" x14ac:dyDescent="0.2">
      <c r="A75" s="20">
        <v>65</v>
      </c>
      <c r="B75" s="13" t="s">
        <v>125</v>
      </c>
      <c r="C75" s="10" t="s">
        <v>244</v>
      </c>
      <c r="D75" s="31"/>
      <c r="E75" s="29"/>
      <c r="F75" s="29"/>
      <c r="G75" s="29"/>
    </row>
    <row r="76" spans="1:7" s="1" customFormat="1" ht="24" x14ac:dyDescent="0.2">
      <c r="A76" s="20">
        <v>66</v>
      </c>
      <c r="B76" s="12" t="s">
        <v>126</v>
      </c>
      <c r="C76" s="10" t="s">
        <v>245</v>
      </c>
      <c r="D76" s="31"/>
      <c r="E76" s="29"/>
      <c r="F76" s="29"/>
      <c r="G76" s="29"/>
    </row>
    <row r="77" spans="1:7" s="1" customFormat="1" ht="24" x14ac:dyDescent="0.2">
      <c r="A77" s="20">
        <v>67</v>
      </c>
      <c r="B77" s="13" t="s">
        <v>127</v>
      </c>
      <c r="C77" s="10" t="s">
        <v>246</v>
      </c>
      <c r="D77" s="31"/>
      <c r="E77" s="29"/>
      <c r="F77" s="29"/>
      <c r="G77" s="29"/>
    </row>
    <row r="78" spans="1:7" s="1" customFormat="1" ht="24" x14ac:dyDescent="0.2">
      <c r="A78" s="20">
        <v>68</v>
      </c>
      <c r="B78" s="13" t="s">
        <v>128</v>
      </c>
      <c r="C78" s="10" t="s">
        <v>247</v>
      </c>
      <c r="D78" s="31"/>
      <c r="E78" s="29"/>
      <c r="F78" s="29"/>
      <c r="G78" s="29"/>
    </row>
    <row r="79" spans="1:7" s="1" customFormat="1" ht="24" x14ac:dyDescent="0.2">
      <c r="A79" s="20">
        <v>69</v>
      </c>
      <c r="B79" s="12" t="s">
        <v>129</v>
      </c>
      <c r="C79" s="10" t="s">
        <v>248</v>
      </c>
      <c r="D79" s="31"/>
      <c r="E79" s="29"/>
      <c r="F79" s="29"/>
      <c r="G79" s="29"/>
    </row>
    <row r="80" spans="1:7" s="1" customFormat="1" ht="24" x14ac:dyDescent="0.2">
      <c r="A80" s="20">
        <v>70</v>
      </c>
      <c r="B80" s="12" t="s">
        <v>130</v>
      </c>
      <c r="C80" s="10" t="s">
        <v>249</v>
      </c>
      <c r="D80" s="31"/>
      <c r="E80" s="29"/>
      <c r="F80" s="29"/>
      <c r="G80" s="29"/>
    </row>
    <row r="81" spans="1:7" s="1" customFormat="1" ht="24" x14ac:dyDescent="0.2">
      <c r="A81" s="20">
        <v>71</v>
      </c>
      <c r="B81" s="12" t="s">
        <v>131</v>
      </c>
      <c r="C81" s="10" t="s">
        <v>250</v>
      </c>
      <c r="D81" s="31"/>
      <c r="E81" s="29"/>
      <c r="F81" s="29"/>
      <c r="G81" s="29"/>
    </row>
    <row r="82" spans="1:7" s="1" customFormat="1" x14ac:dyDescent="0.2">
      <c r="A82" s="20">
        <v>72</v>
      </c>
      <c r="B82" s="21" t="s">
        <v>132</v>
      </c>
      <c r="C82" s="10" t="s">
        <v>133</v>
      </c>
      <c r="D82" s="31"/>
      <c r="E82" s="29"/>
      <c r="F82" s="29"/>
      <c r="G82" s="29"/>
    </row>
    <row r="83" spans="1:7" s="1" customFormat="1" ht="13.5" customHeight="1" x14ac:dyDescent="0.2">
      <c r="A83" s="20">
        <v>73</v>
      </c>
      <c r="B83" s="12" t="s">
        <v>134</v>
      </c>
      <c r="C83" s="10" t="s">
        <v>251</v>
      </c>
      <c r="D83" s="31"/>
      <c r="E83" s="29"/>
      <c r="F83" s="29"/>
      <c r="G83" s="29"/>
    </row>
    <row r="84" spans="1:7" s="1" customFormat="1" ht="14.25" customHeight="1" x14ac:dyDescent="0.2">
      <c r="A84" s="20">
        <v>74</v>
      </c>
      <c r="B84" s="21" t="s">
        <v>135</v>
      </c>
      <c r="C84" s="10" t="s">
        <v>35</v>
      </c>
      <c r="D84" s="31"/>
      <c r="E84" s="29"/>
      <c r="F84" s="29"/>
      <c r="G84" s="29"/>
    </row>
    <row r="85" spans="1:7" s="1" customFormat="1" x14ac:dyDescent="0.2">
      <c r="A85" s="20">
        <v>75</v>
      </c>
      <c r="B85" s="12" t="s">
        <v>136</v>
      </c>
      <c r="C85" s="10" t="s">
        <v>436</v>
      </c>
      <c r="D85" s="31"/>
      <c r="E85" s="29"/>
      <c r="F85" s="29"/>
      <c r="G85" s="29"/>
    </row>
    <row r="86" spans="1:7" s="1" customFormat="1" x14ac:dyDescent="0.2">
      <c r="A86" s="20">
        <v>76</v>
      </c>
      <c r="B86" s="12" t="s">
        <v>137</v>
      </c>
      <c r="C86" s="10" t="s">
        <v>36</v>
      </c>
      <c r="D86" s="31"/>
      <c r="E86" s="29"/>
      <c r="F86" s="29"/>
      <c r="G86" s="29"/>
    </row>
    <row r="87" spans="1:7" s="1" customFormat="1" x14ac:dyDescent="0.2">
      <c r="A87" s="20">
        <v>77</v>
      </c>
      <c r="B87" s="12" t="s">
        <v>138</v>
      </c>
      <c r="C87" s="10" t="s">
        <v>50</v>
      </c>
      <c r="D87" s="31"/>
      <c r="E87" s="29"/>
      <c r="F87" s="29"/>
      <c r="G87" s="29"/>
    </row>
    <row r="88" spans="1:7" s="1" customFormat="1" x14ac:dyDescent="0.2">
      <c r="A88" s="20">
        <v>78</v>
      </c>
      <c r="B88" s="12" t="s">
        <v>139</v>
      </c>
      <c r="C88" s="10" t="s">
        <v>232</v>
      </c>
      <c r="D88" s="31">
        <f t="shared" ref="D88:D138" si="2">E88+F88+G88</f>
        <v>7482374</v>
      </c>
      <c r="E88" s="29">
        <v>7482374</v>
      </c>
      <c r="F88" s="29"/>
      <c r="G88" s="29"/>
    </row>
    <row r="89" spans="1:7" s="1" customFormat="1" x14ac:dyDescent="0.2">
      <c r="A89" s="20">
        <v>79</v>
      </c>
      <c r="B89" s="12" t="s">
        <v>140</v>
      </c>
      <c r="C89" s="10" t="s">
        <v>313</v>
      </c>
      <c r="D89" s="31"/>
      <c r="E89" s="29"/>
      <c r="F89" s="29"/>
      <c r="G89" s="29"/>
    </row>
    <row r="90" spans="1:7" s="1" customFormat="1" x14ac:dyDescent="0.2">
      <c r="A90" s="20">
        <v>80</v>
      </c>
      <c r="B90" s="13" t="s">
        <v>141</v>
      </c>
      <c r="C90" s="10" t="s">
        <v>262</v>
      </c>
      <c r="D90" s="31"/>
      <c r="E90" s="29"/>
      <c r="F90" s="29"/>
      <c r="G90" s="29"/>
    </row>
    <row r="91" spans="1:7" s="1" customFormat="1" ht="24" x14ac:dyDescent="0.2">
      <c r="A91" s="218">
        <v>81</v>
      </c>
      <c r="B91" s="221" t="s">
        <v>142</v>
      </c>
      <c r="C91" s="16" t="s">
        <v>252</v>
      </c>
      <c r="D91" s="31"/>
      <c r="E91" s="29"/>
      <c r="F91" s="29"/>
      <c r="G91" s="29"/>
    </row>
    <row r="92" spans="1:7" s="1" customFormat="1" ht="36" x14ac:dyDescent="0.2">
      <c r="A92" s="219"/>
      <c r="B92" s="222"/>
      <c r="C92" s="10" t="s">
        <v>311</v>
      </c>
      <c r="D92" s="31"/>
      <c r="E92" s="29"/>
      <c r="F92" s="29"/>
      <c r="G92" s="29"/>
    </row>
    <row r="93" spans="1:7" s="1" customFormat="1" ht="24" x14ac:dyDescent="0.2">
      <c r="A93" s="219"/>
      <c r="B93" s="222"/>
      <c r="C93" s="10" t="s">
        <v>253</v>
      </c>
      <c r="D93" s="31"/>
      <c r="E93" s="29"/>
      <c r="F93" s="29"/>
      <c r="G93" s="29"/>
    </row>
    <row r="94" spans="1:7" s="1" customFormat="1" ht="36" x14ac:dyDescent="0.2">
      <c r="A94" s="220"/>
      <c r="B94" s="223"/>
      <c r="C94" s="22" t="s">
        <v>312</v>
      </c>
      <c r="D94" s="31"/>
      <c r="E94" s="29"/>
      <c r="F94" s="29"/>
      <c r="G94" s="29"/>
    </row>
    <row r="95" spans="1:7" s="1" customFormat="1" ht="24" x14ac:dyDescent="0.2">
      <c r="A95" s="20">
        <v>82</v>
      </c>
      <c r="B95" s="13" t="s">
        <v>143</v>
      </c>
      <c r="C95" s="10" t="s">
        <v>49</v>
      </c>
      <c r="D95" s="31"/>
      <c r="E95" s="29"/>
      <c r="F95" s="29"/>
      <c r="G95" s="29"/>
    </row>
    <row r="96" spans="1:7" s="1" customFormat="1" x14ac:dyDescent="0.2">
      <c r="A96" s="20">
        <v>83</v>
      </c>
      <c r="B96" s="13" t="s">
        <v>144</v>
      </c>
      <c r="C96" s="10" t="s">
        <v>145</v>
      </c>
      <c r="D96" s="31"/>
      <c r="E96" s="29"/>
      <c r="F96" s="29"/>
      <c r="G96" s="29"/>
    </row>
    <row r="97" spans="1:7" s="1" customFormat="1" x14ac:dyDescent="0.2">
      <c r="A97" s="20">
        <v>84</v>
      </c>
      <c r="B97" s="21" t="s">
        <v>146</v>
      </c>
      <c r="C97" s="10" t="s">
        <v>147</v>
      </c>
      <c r="D97" s="31"/>
      <c r="E97" s="29"/>
      <c r="F97" s="29"/>
      <c r="G97" s="29"/>
    </row>
    <row r="98" spans="1:7" s="1" customFormat="1" x14ac:dyDescent="0.2">
      <c r="A98" s="20">
        <v>85</v>
      </c>
      <c r="B98" s="13" t="s">
        <v>148</v>
      </c>
      <c r="C98" s="10" t="s">
        <v>27</v>
      </c>
      <c r="D98" s="31"/>
      <c r="E98" s="29"/>
      <c r="F98" s="29"/>
      <c r="G98" s="29"/>
    </row>
    <row r="99" spans="1:7" s="1" customFormat="1" x14ac:dyDescent="0.2">
      <c r="A99" s="20">
        <v>86</v>
      </c>
      <c r="B99" s="21" t="s">
        <v>149</v>
      </c>
      <c r="C99" s="10" t="s">
        <v>12</v>
      </c>
      <c r="D99" s="31"/>
      <c r="E99" s="29"/>
      <c r="F99" s="29"/>
      <c r="G99" s="29"/>
    </row>
    <row r="100" spans="1:7" s="1" customFormat="1" x14ac:dyDescent="0.2">
      <c r="A100" s="20">
        <v>87</v>
      </c>
      <c r="B100" s="21" t="s">
        <v>150</v>
      </c>
      <c r="C100" s="10" t="s">
        <v>26</v>
      </c>
      <c r="D100" s="31"/>
      <c r="E100" s="29"/>
      <c r="F100" s="29"/>
      <c r="G100" s="29"/>
    </row>
    <row r="101" spans="1:7" s="1" customFormat="1" x14ac:dyDescent="0.2">
      <c r="A101" s="20">
        <v>88</v>
      </c>
      <c r="B101" s="13" t="s">
        <v>151</v>
      </c>
      <c r="C101" s="10" t="s">
        <v>43</v>
      </c>
      <c r="D101" s="31"/>
      <c r="E101" s="29"/>
      <c r="F101" s="29"/>
      <c r="G101" s="29"/>
    </row>
    <row r="102" spans="1:7" s="1" customFormat="1" x14ac:dyDescent="0.2">
      <c r="A102" s="20">
        <v>89</v>
      </c>
      <c r="B102" s="12" t="s">
        <v>153</v>
      </c>
      <c r="C102" s="10" t="s">
        <v>28</v>
      </c>
      <c r="D102" s="31"/>
      <c r="E102" s="29"/>
      <c r="F102" s="29"/>
      <c r="G102" s="29"/>
    </row>
    <row r="103" spans="1:7" s="1" customFormat="1" x14ac:dyDescent="0.2">
      <c r="A103" s="20">
        <v>90</v>
      </c>
      <c r="B103" s="12" t="s">
        <v>154</v>
      </c>
      <c r="C103" s="10" t="s">
        <v>29</v>
      </c>
      <c r="D103" s="31"/>
      <c r="E103" s="29"/>
      <c r="F103" s="29"/>
      <c r="G103" s="29"/>
    </row>
    <row r="104" spans="1:7" s="1" customFormat="1" ht="12" customHeight="1" x14ac:dyDescent="0.2">
      <c r="A104" s="20">
        <v>91</v>
      </c>
      <c r="B104" s="21" t="s">
        <v>155</v>
      </c>
      <c r="C104" s="10" t="s">
        <v>14</v>
      </c>
      <c r="D104" s="31"/>
      <c r="E104" s="29"/>
      <c r="F104" s="29"/>
      <c r="G104" s="29"/>
    </row>
    <row r="105" spans="1:7" s="19" customFormat="1" x14ac:dyDescent="0.2">
      <c r="A105" s="20">
        <v>92</v>
      </c>
      <c r="B105" s="12" t="s">
        <v>156</v>
      </c>
      <c r="C105" s="10" t="s">
        <v>30</v>
      </c>
      <c r="D105" s="31"/>
      <c r="E105" s="29"/>
      <c r="F105" s="29"/>
      <c r="G105" s="29"/>
    </row>
    <row r="106" spans="1:7" s="1" customFormat="1" x14ac:dyDescent="0.2">
      <c r="A106" s="20">
        <v>93</v>
      </c>
      <c r="B106" s="12" t="s">
        <v>157</v>
      </c>
      <c r="C106" s="10" t="s">
        <v>15</v>
      </c>
      <c r="D106" s="31"/>
      <c r="E106" s="29"/>
      <c r="F106" s="29"/>
      <c r="G106" s="29"/>
    </row>
    <row r="107" spans="1:7" s="1" customFormat="1" x14ac:dyDescent="0.2">
      <c r="A107" s="20">
        <v>94</v>
      </c>
      <c r="B107" s="13" t="s">
        <v>158</v>
      </c>
      <c r="C107" s="10" t="s">
        <v>13</v>
      </c>
      <c r="D107" s="31"/>
      <c r="E107" s="29"/>
      <c r="F107" s="29"/>
      <c r="G107" s="29"/>
    </row>
    <row r="108" spans="1:7" s="1" customFormat="1" x14ac:dyDescent="0.2">
      <c r="A108" s="20">
        <v>95</v>
      </c>
      <c r="B108" s="21" t="s">
        <v>159</v>
      </c>
      <c r="C108" s="10" t="s">
        <v>31</v>
      </c>
      <c r="D108" s="31"/>
      <c r="E108" s="29"/>
      <c r="F108" s="29"/>
      <c r="G108" s="29"/>
    </row>
    <row r="109" spans="1:7" s="1" customFormat="1" x14ac:dyDescent="0.2">
      <c r="A109" s="20">
        <v>96</v>
      </c>
      <c r="B109" s="12" t="s">
        <v>161</v>
      </c>
      <c r="C109" s="10" t="s">
        <v>33</v>
      </c>
      <c r="D109" s="31"/>
      <c r="E109" s="29"/>
      <c r="F109" s="29"/>
      <c r="G109" s="29"/>
    </row>
    <row r="110" spans="1:7" s="1" customFormat="1" ht="13.5" customHeight="1" x14ac:dyDescent="0.2">
      <c r="A110" s="20">
        <v>97</v>
      </c>
      <c r="B110" s="12" t="s">
        <v>163</v>
      </c>
      <c r="C110" s="10" t="s">
        <v>164</v>
      </c>
      <c r="D110" s="31">
        <f t="shared" si="2"/>
        <v>238553412</v>
      </c>
      <c r="E110" s="29"/>
      <c r="F110" s="29"/>
      <c r="G110" s="29">
        <v>238553412</v>
      </c>
    </row>
    <row r="111" spans="1:7" s="1" customFormat="1" x14ac:dyDescent="0.2">
      <c r="A111" s="20">
        <v>98</v>
      </c>
      <c r="B111" s="12" t="s">
        <v>165</v>
      </c>
      <c r="C111" s="10" t="s">
        <v>166</v>
      </c>
      <c r="D111" s="31"/>
      <c r="E111" s="29"/>
      <c r="F111" s="29"/>
      <c r="G111" s="29"/>
    </row>
    <row r="112" spans="1:7" s="1" customFormat="1" x14ac:dyDescent="0.2">
      <c r="A112" s="20">
        <v>99</v>
      </c>
      <c r="B112" s="21" t="s">
        <v>167</v>
      </c>
      <c r="C112" s="10" t="s">
        <v>168</v>
      </c>
      <c r="D112" s="31"/>
      <c r="E112" s="29"/>
      <c r="F112" s="29"/>
      <c r="G112" s="29"/>
    </row>
    <row r="113" spans="1:7" s="1" customFormat="1" ht="12.75" customHeight="1" x14ac:dyDescent="0.2">
      <c r="A113" s="20">
        <v>100</v>
      </c>
      <c r="B113" s="21" t="s">
        <v>169</v>
      </c>
      <c r="C113" s="10" t="s">
        <v>170</v>
      </c>
      <c r="D113" s="31"/>
      <c r="E113" s="29"/>
      <c r="F113" s="29"/>
      <c r="G113" s="29"/>
    </row>
    <row r="114" spans="1:7" s="1" customFormat="1" ht="24" x14ac:dyDescent="0.2">
      <c r="A114" s="20">
        <v>101</v>
      </c>
      <c r="B114" s="21" t="s">
        <v>171</v>
      </c>
      <c r="C114" s="10" t="s">
        <v>172</v>
      </c>
      <c r="D114" s="31"/>
      <c r="E114" s="29"/>
      <c r="F114" s="29"/>
      <c r="G114" s="29"/>
    </row>
    <row r="115" spans="1:7" s="1" customFormat="1" x14ac:dyDescent="0.2">
      <c r="A115" s="20">
        <v>102</v>
      </c>
      <c r="B115" s="21" t="s">
        <v>173</v>
      </c>
      <c r="C115" s="10" t="s">
        <v>174</v>
      </c>
      <c r="D115" s="31"/>
      <c r="E115" s="29"/>
      <c r="F115" s="29"/>
      <c r="G115" s="29"/>
    </row>
    <row r="116" spans="1:7" s="1" customFormat="1" x14ac:dyDescent="0.2">
      <c r="A116" s="20">
        <v>103</v>
      </c>
      <c r="B116" s="21" t="s">
        <v>175</v>
      </c>
      <c r="C116" s="10" t="s">
        <v>176</v>
      </c>
      <c r="D116" s="31">
        <f t="shared" si="2"/>
        <v>1011601894</v>
      </c>
      <c r="E116" s="29"/>
      <c r="F116" s="29"/>
      <c r="G116" s="29">
        <v>1011601894</v>
      </c>
    </row>
    <row r="117" spans="1:7" s="1" customFormat="1" x14ac:dyDescent="0.2">
      <c r="A117" s="20">
        <v>104</v>
      </c>
      <c r="B117" s="17" t="s">
        <v>177</v>
      </c>
      <c r="C117" s="15" t="s">
        <v>178</v>
      </c>
      <c r="D117" s="31"/>
      <c r="E117" s="29"/>
      <c r="F117" s="29"/>
      <c r="G117" s="29"/>
    </row>
    <row r="118" spans="1:7" s="1" customFormat="1" x14ac:dyDescent="0.2">
      <c r="A118" s="20">
        <v>105</v>
      </c>
      <c r="B118" s="13" t="s">
        <v>179</v>
      </c>
      <c r="C118" s="10" t="s">
        <v>180</v>
      </c>
      <c r="D118" s="31"/>
      <c r="E118" s="29"/>
      <c r="F118" s="29"/>
      <c r="G118" s="29"/>
    </row>
    <row r="119" spans="1:7" s="1" customFormat="1" ht="11.25" customHeight="1" x14ac:dyDescent="0.2">
      <c r="A119" s="20">
        <v>106</v>
      </c>
      <c r="B119" s="21" t="s">
        <v>181</v>
      </c>
      <c r="C119" s="10" t="s">
        <v>182</v>
      </c>
      <c r="D119" s="31"/>
      <c r="E119" s="29"/>
      <c r="F119" s="29"/>
      <c r="G119" s="29"/>
    </row>
    <row r="120" spans="1:7" s="1" customFormat="1" x14ac:dyDescent="0.2">
      <c r="A120" s="20">
        <v>107</v>
      </c>
      <c r="B120" s="12" t="s">
        <v>183</v>
      </c>
      <c r="C120" s="18" t="s">
        <v>184</v>
      </c>
      <c r="D120" s="31"/>
      <c r="E120" s="29"/>
      <c r="F120" s="29"/>
      <c r="G120" s="29"/>
    </row>
    <row r="121" spans="1:7" s="1" customFormat="1" x14ac:dyDescent="0.2">
      <c r="A121" s="20">
        <v>108</v>
      </c>
      <c r="B121" s="21" t="s">
        <v>185</v>
      </c>
      <c r="C121" s="10" t="s">
        <v>265</v>
      </c>
      <c r="D121" s="31"/>
      <c r="E121" s="29"/>
      <c r="F121" s="29"/>
      <c r="G121" s="29"/>
    </row>
    <row r="122" spans="1:7" s="1" customFormat="1" ht="14.25" customHeight="1" x14ac:dyDescent="0.2">
      <c r="A122" s="20">
        <v>109</v>
      </c>
      <c r="B122" s="13" t="s">
        <v>186</v>
      </c>
      <c r="C122" s="10" t="s">
        <v>254</v>
      </c>
      <c r="D122" s="31"/>
      <c r="E122" s="29"/>
      <c r="F122" s="29"/>
      <c r="G122" s="29"/>
    </row>
    <row r="123" spans="1:7" s="1" customFormat="1" ht="12.75" customHeight="1" x14ac:dyDescent="0.2">
      <c r="A123" s="20">
        <v>110</v>
      </c>
      <c r="B123" s="12" t="s">
        <v>335</v>
      </c>
      <c r="C123" s="10" t="s">
        <v>322</v>
      </c>
      <c r="D123" s="31"/>
      <c r="E123" s="29"/>
      <c r="F123" s="29"/>
      <c r="G123" s="29"/>
    </row>
    <row r="124" spans="1:7" s="1" customFormat="1" x14ac:dyDescent="0.2">
      <c r="A124" s="20">
        <v>111</v>
      </c>
      <c r="B124" s="13" t="s">
        <v>187</v>
      </c>
      <c r="C124" s="10" t="s">
        <v>188</v>
      </c>
      <c r="D124" s="31"/>
      <c r="E124" s="29"/>
      <c r="F124" s="29"/>
      <c r="G124" s="29"/>
    </row>
    <row r="125" spans="1:7" s="1" customFormat="1" ht="13.5" customHeight="1" x14ac:dyDescent="0.2">
      <c r="A125" s="20">
        <v>112</v>
      </c>
      <c r="B125" s="13" t="s">
        <v>189</v>
      </c>
      <c r="C125" s="10" t="s">
        <v>326</v>
      </c>
      <c r="D125" s="31"/>
      <c r="E125" s="29"/>
      <c r="F125" s="29"/>
      <c r="G125" s="29"/>
    </row>
    <row r="126" spans="1:7" s="1" customFormat="1" x14ac:dyDescent="0.2">
      <c r="A126" s="20">
        <v>113</v>
      </c>
      <c r="B126" s="21" t="s">
        <v>190</v>
      </c>
      <c r="C126" s="10" t="s">
        <v>191</v>
      </c>
      <c r="D126" s="31">
        <f t="shared" si="2"/>
        <v>268342451</v>
      </c>
      <c r="E126" s="29"/>
      <c r="F126" s="29"/>
      <c r="G126" s="29">
        <v>268342451</v>
      </c>
    </row>
    <row r="127" spans="1:7" s="1" customFormat="1" ht="24" x14ac:dyDescent="0.2">
      <c r="A127" s="20">
        <v>114</v>
      </c>
      <c r="B127" s="21" t="s">
        <v>192</v>
      </c>
      <c r="C127" s="35" t="s">
        <v>310</v>
      </c>
      <c r="D127" s="31"/>
      <c r="E127" s="29"/>
      <c r="F127" s="29"/>
      <c r="G127" s="29"/>
    </row>
    <row r="128" spans="1:7" s="1" customFormat="1" x14ac:dyDescent="0.2">
      <c r="A128" s="20">
        <v>115</v>
      </c>
      <c r="B128" s="21" t="s">
        <v>193</v>
      </c>
      <c r="C128" s="10" t="s">
        <v>229</v>
      </c>
      <c r="D128" s="31">
        <f t="shared" si="2"/>
        <v>34198617</v>
      </c>
      <c r="E128" s="29">
        <v>25700968</v>
      </c>
      <c r="F128" s="29">
        <v>3748421</v>
      </c>
      <c r="G128" s="29">
        <v>4749228</v>
      </c>
    </row>
    <row r="129" spans="1:7" s="1" customFormat="1" ht="10.5" customHeight="1" x14ac:dyDescent="0.2">
      <c r="A129" s="20">
        <v>116</v>
      </c>
      <c r="B129" s="21" t="s">
        <v>194</v>
      </c>
      <c r="C129" s="10" t="s">
        <v>195</v>
      </c>
      <c r="D129" s="31">
        <f t="shared" si="2"/>
        <v>124929</v>
      </c>
      <c r="E129" s="29">
        <v>124929</v>
      </c>
      <c r="F129" s="29"/>
      <c r="G129" s="29"/>
    </row>
    <row r="130" spans="1:7" s="1" customFormat="1" x14ac:dyDescent="0.2">
      <c r="A130" s="20">
        <v>117</v>
      </c>
      <c r="B130" s="21" t="s">
        <v>196</v>
      </c>
      <c r="C130" s="10" t="s">
        <v>40</v>
      </c>
      <c r="D130" s="31">
        <f t="shared" si="2"/>
        <v>5818572</v>
      </c>
      <c r="E130" s="29">
        <v>5818572</v>
      </c>
      <c r="F130" s="29"/>
      <c r="G130" s="29"/>
    </row>
    <row r="131" spans="1:7" s="1" customFormat="1" x14ac:dyDescent="0.2">
      <c r="A131" s="20">
        <v>118</v>
      </c>
      <c r="B131" s="12" t="s">
        <v>197</v>
      </c>
      <c r="C131" s="10" t="s">
        <v>46</v>
      </c>
      <c r="D131" s="31">
        <f t="shared" si="2"/>
        <v>17159258</v>
      </c>
      <c r="E131" s="29">
        <v>1162659</v>
      </c>
      <c r="F131" s="29"/>
      <c r="G131" s="29">
        <v>15996599</v>
      </c>
    </row>
    <row r="132" spans="1:7" s="1" customFormat="1" x14ac:dyDescent="0.2">
      <c r="A132" s="20">
        <v>119</v>
      </c>
      <c r="B132" s="12" t="s">
        <v>198</v>
      </c>
      <c r="C132" s="10" t="s">
        <v>231</v>
      </c>
      <c r="D132" s="31">
        <f t="shared" si="2"/>
        <v>0</v>
      </c>
      <c r="E132" s="29"/>
      <c r="F132" s="29"/>
      <c r="G132" s="29"/>
    </row>
    <row r="133" spans="1:7" s="1" customFormat="1" x14ac:dyDescent="0.2">
      <c r="A133" s="20">
        <v>120</v>
      </c>
      <c r="B133" s="12" t="s">
        <v>199</v>
      </c>
      <c r="C133" s="10" t="s">
        <v>48</v>
      </c>
      <c r="D133" s="31">
        <f t="shared" si="2"/>
        <v>0</v>
      </c>
      <c r="E133" s="29"/>
      <c r="F133" s="29"/>
      <c r="G133" s="29"/>
    </row>
    <row r="134" spans="1:7" s="1" customFormat="1" x14ac:dyDescent="0.2">
      <c r="A134" s="20">
        <v>121</v>
      </c>
      <c r="B134" s="21" t="s">
        <v>200</v>
      </c>
      <c r="C134" s="10" t="s">
        <v>47</v>
      </c>
      <c r="D134" s="31">
        <f t="shared" si="2"/>
        <v>0</v>
      </c>
      <c r="E134" s="29"/>
      <c r="F134" s="29"/>
      <c r="G134" s="29"/>
    </row>
    <row r="135" spans="1:7" s="1" customFormat="1" x14ac:dyDescent="0.2">
      <c r="A135" s="20">
        <v>122</v>
      </c>
      <c r="B135" s="21" t="s">
        <v>201</v>
      </c>
      <c r="C135" s="10" t="s">
        <v>202</v>
      </c>
      <c r="D135" s="31"/>
      <c r="E135" s="29"/>
      <c r="F135" s="29"/>
      <c r="G135" s="29"/>
    </row>
    <row r="136" spans="1:7" s="1" customFormat="1" x14ac:dyDescent="0.2">
      <c r="A136" s="20">
        <v>123</v>
      </c>
      <c r="B136" s="21" t="s">
        <v>203</v>
      </c>
      <c r="C136" s="10" t="s">
        <v>41</v>
      </c>
      <c r="D136" s="31"/>
      <c r="E136" s="29"/>
      <c r="F136" s="29"/>
      <c r="G136" s="29"/>
    </row>
    <row r="137" spans="1:7" s="1" customFormat="1" x14ac:dyDescent="0.2">
      <c r="A137" s="20">
        <v>124</v>
      </c>
      <c r="B137" s="12" t="s">
        <v>204</v>
      </c>
      <c r="C137" s="10" t="s">
        <v>230</v>
      </c>
      <c r="D137" s="31">
        <f t="shared" si="2"/>
        <v>1415862</v>
      </c>
      <c r="E137" s="29">
        <v>1415862</v>
      </c>
      <c r="F137" s="29"/>
      <c r="G137" s="29"/>
    </row>
    <row r="138" spans="1:7" s="1" customFormat="1" x14ac:dyDescent="0.2">
      <c r="A138" s="20">
        <v>125</v>
      </c>
      <c r="B138" s="13" t="s">
        <v>205</v>
      </c>
      <c r="C138" s="10" t="s">
        <v>206</v>
      </c>
      <c r="D138" s="31">
        <f t="shared" si="2"/>
        <v>1207647</v>
      </c>
      <c r="E138" s="29">
        <v>1207647</v>
      </c>
      <c r="F138" s="29"/>
      <c r="G138" s="29"/>
    </row>
    <row r="139" spans="1:7" s="1" customFormat="1" x14ac:dyDescent="0.2">
      <c r="A139" s="20">
        <v>126</v>
      </c>
      <c r="B139" s="21" t="s">
        <v>207</v>
      </c>
      <c r="C139" s="10" t="s">
        <v>208</v>
      </c>
      <c r="D139" s="31">
        <f t="shared" ref="D139" si="3">E139+F139+G139</f>
        <v>0</v>
      </c>
      <c r="E139" s="29"/>
      <c r="F139" s="29"/>
      <c r="G139" s="29"/>
    </row>
    <row r="140" spans="1:7" s="1" customFormat="1" x14ac:dyDescent="0.2">
      <c r="A140" s="20">
        <v>127</v>
      </c>
      <c r="B140" s="12" t="s">
        <v>209</v>
      </c>
      <c r="C140" s="10" t="s">
        <v>210</v>
      </c>
      <c r="D140" s="31"/>
      <c r="E140" s="29"/>
      <c r="F140" s="29"/>
      <c r="G140" s="29"/>
    </row>
    <row r="141" spans="1:7" x14ac:dyDescent="0.2">
      <c r="A141" s="20">
        <v>128</v>
      </c>
      <c r="B141" s="21" t="s">
        <v>211</v>
      </c>
      <c r="C141" s="10" t="s">
        <v>212</v>
      </c>
      <c r="D141" s="31"/>
      <c r="E141" s="29"/>
      <c r="F141" s="29"/>
      <c r="G141" s="29"/>
    </row>
    <row r="142" spans="1:7" x14ac:dyDescent="0.2">
      <c r="A142" s="20">
        <v>129</v>
      </c>
      <c r="B142" s="89" t="s">
        <v>255</v>
      </c>
      <c r="C142" s="92" t="s">
        <v>256</v>
      </c>
      <c r="D142" s="31"/>
      <c r="E142" s="29"/>
      <c r="F142" s="29"/>
      <c r="G142" s="29"/>
    </row>
    <row r="143" spans="1:7" x14ac:dyDescent="0.2">
      <c r="A143" s="20">
        <v>130</v>
      </c>
      <c r="B143" s="93" t="s">
        <v>257</v>
      </c>
      <c r="C143" s="40" t="s">
        <v>258</v>
      </c>
      <c r="D143" s="31"/>
      <c r="E143" s="29"/>
      <c r="F143" s="29"/>
      <c r="G143" s="29"/>
    </row>
    <row r="144" spans="1:7" x14ac:dyDescent="0.2">
      <c r="A144" s="20">
        <v>131</v>
      </c>
      <c r="B144" s="94" t="s">
        <v>259</v>
      </c>
      <c r="C144" s="154" t="s">
        <v>449</v>
      </c>
      <c r="D144" s="31"/>
      <c r="E144" s="29"/>
      <c r="F144" s="29"/>
      <c r="G144" s="29"/>
    </row>
    <row r="145" spans="1:8" x14ac:dyDescent="0.2">
      <c r="A145" s="20">
        <v>132</v>
      </c>
      <c r="B145" s="20" t="s">
        <v>263</v>
      </c>
      <c r="C145" s="28" t="s">
        <v>264</v>
      </c>
      <c r="D145" s="31"/>
      <c r="E145" s="29"/>
      <c r="F145" s="29"/>
      <c r="G145" s="29"/>
    </row>
    <row r="146" spans="1:8" x14ac:dyDescent="0.2">
      <c r="A146" s="20">
        <v>133</v>
      </c>
      <c r="B146" s="55" t="s">
        <v>315</v>
      </c>
      <c r="C146" s="28" t="s">
        <v>314</v>
      </c>
      <c r="D146" s="31"/>
      <c r="E146" s="29"/>
      <c r="F146" s="29"/>
      <c r="G146" s="29"/>
    </row>
    <row r="147" spans="1:8" x14ac:dyDescent="0.2">
      <c r="A147" s="20">
        <v>134</v>
      </c>
      <c r="B147" s="55" t="s">
        <v>324</v>
      </c>
      <c r="C147" s="28" t="s">
        <v>321</v>
      </c>
      <c r="D147" s="31"/>
      <c r="E147" s="29"/>
      <c r="F147" s="29"/>
      <c r="G147" s="29"/>
    </row>
    <row r="148" spans="1:8" s="4" customFormat="1" ht="24" x14ac:dyDescent="0.2">
      <c r="A148" s="20">
        <v>135</v>
      </c>
      <c r="B148" s="55" t="s">
        <v>439</v>
      </c>
      <c r="C148" s="15" t="s">
        <v>389</v>
      </c>
      <c r="D148" s="31"/>
      <c r="E148" s="29"/>
      <c r="F148" s="29"/>
      <c r="G148" s="29"/>
      <c r="H148" s="8"/>
    </row>
    <row r="149" spans="1:8" s="4" customFormat="1" x14ac:dyDescent="0.2">
      <c r="A149" s="20">
        <v>136</v>
      </c>
      <c r="B149" s="55" t="s">
        <v>434</v>
      </c>
      <c r="C149" s="15" t="s">
        <v>435</v>
      </c>
      <c r="D149" s="31"/>
      <c r="E149" s="29"/>
      <c r="F149" s="29"/>
      <c r="G149" s="29"/>
      <c r="H149" s="8"/>
    </row>
    <row r="150" spans="1:8" x14ac:dyDescent="0.2">
      <c r="A150" s="20">
        <v>137</v>
      </c>
      <c r="B150" s="55" t="s">
        <v>452</v>
      </c>
      <c r="C150" s="15" t="s">
        <v>453</v>
      </c>
      <c r="D150" s="31"/>
      <c r="E150" s="29"/>
      <c r="F150" s="29"/>
      <c r="G150" s="29"/>
    </row>
  </sheetData>
  <mergeCells count="5">
    <mergeCell ref="A4:G4"/>
    <mergeCell ref="A10:C10"/>
    <mergeCell ref="A8:C8"/>
    <mergeCell ref="A91:A94"/>
    <mergeCell ref="B91:B94"/>
  </mergeCells>
  <pageMargins left="0" right="0" top="0" bottom="0" header="0" footer="0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23"/>
  <sheetViews>
    <sheetView zoomScale="110" zoomScaleNormal="11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F26" sqref="F26"/>
    </sheetView>
  </sheetViews>
  <sheetFormatPr defaultRowHeight="11.25" x14ac:dyDescent="0.2"/>
  <cols>
    <col min="1" max="1" width="3.7109375" style="201" customWidth="1"/>
    <col min="2" max="2" width="9.140625" style="201"/>
    <col min="3" max="3" width="27.7109375" style="201" customWidth="1"/>
    <col min="4" max="4" width="10.42578125" style="201" customWidth="1"/>
    <col min="5" max="6" width="12" style="201" customWidth="1"/>
    <col min="7" max="7" width="11.140625" style="201" customWidth="1"/>
    <col min="8" max="8" width="12" style="201" customWidth="1"/>
    <col min="9" max="9" width="11" style="201" customWidth="1"/>
    <col min="10" max="10" width="11.7109375" style="201" customWidth="1"/>
    <col min="11" max="11" width="11.42578125" style="201" customWidth="1"/>
    <col min="12" max="13" width="12.7109375" style="201" customWidth="1"/>
    <col min="14" max="14" width="12.28515625" style="201" customWidth="1"/>
    <col min="15" max="15" width="11.28515625" style="201" customWidth="1"/>
    <col min="16" max="16" width="9.7109375" style="201" customWidth="1"/>
    <col min="17" max="17" width="13.28515625" style="201" customWidth="1"/>
    <col min="18" max="18" width="11" style="201" customWidth="1"/>
    <col min="19" max="16384" width="9.140625" style="201"/>
  </cols>
  <sheetData>
    <row r="1" spans="1:18" s="200" customFormat="1" ht="15.75" x14ac:dyDescent="0.25">
      <c r="A1" s="383" t="s">
        <v>376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</row>
    <row r="3" spans="1:18" x14ac:dyDescent="0.2">
      <c r="A3" s="384" t="s">
        <v>44</v>
      </c>
      <c r="B3" s="385" t="s">
        <v>350</v>
      </c>
      <c r="C3" s="388" t="s">
        <v>341</v>
      </c>
      <c r="D3" s="391" t="s">
        <v>351</v>
      </c>
      <c r="E3" s="394" t="s">
        <v>352</v>
      </c>
      <c r="F3" s="395"/>
      <c r="G3" s="395"/>
      <c r="H3" s="395"/>
      <c r="I3" s="395"/>
      <c r="J3" s="396"/>
      <c r="K3" s="397" t="s">
        <v>353</v>
      </c>
      <c r="L3" s="398"/>
      <c r="M3" s="398"/>
      <c r="N3" s="398"/>
      <c r="O3" s="398"/>
      <c r="P3" s="398"/>
      <c r="Q3" s="398"/>
      <c r="R3" s="399"/>
    </row>
    <row r="4" spans="1:18" ht="16.5" customHeight="1" x14ac:dyDescent="0.2">
      <c r="A4" s="384"/>
      <c r="B4" s="386"/>
      <c r="C4" s="389"/>
      <c r="D4" s="392"/>
      <c r="E4" s="400" t="s">
        <v>354</v>
      </c>
      <c r="F4" s="401"/>
      <c r="G4" s="404" t="s">
        <v>355</v>
      </c>
      <c r="H4" s="404"/>
      <c r="I4" s="404"/>
      <c r="J4" s="404"/>
      <c r="K4" s="405" t="s">
        <v>356</v>
      </c>
      <c r="L4" s="405"/>
      <c r="M4" s="405"/>
      <c r="N4" s="406" t="s">
        <v>354</v>
      </c>
      <c r="O4" s="407"/>
      <c r="P4" s="407"/>
      <c r="Q4" s="407"/>
      <c r="R4" s="408"/>
    </row>
    <row r="5" spans="1:18" ht="20.25" customHeight="1" x14ac:dyDescent="0.2">
      <c r="A5" s="384"/>
      <c r="B5" s="386"/>
      <c r="C5" s="389"/>
      <c r="D5" s="392"/>
      <c r="E5" s="402"/>
      <c r="F5" s="403"/>
      <c r="G5" s="404"/>
      <c r="H5" s="404"/>
      <c r="I5" s="404"/>
      <c r="J5" s="404"/>
      <c r="K5" s="202" t="s">
        <v>357</v>
      </c>
      <c r="L5" s="405" t="s">
        <v>355</v>
      </c>
      <c r="M5" s="405"/>
      <c r="N5" s="409"/>
      <c r="O5" s="410"/>
      <c r="P5" s="410"/>
      <c r="Q5" s="410"/>
      <c r="R5" s="411"/>
    </row>
    <row r="6" spans="1:18" ht="15" customHeight="1" x14ac:dyDescent="0.2">
      <c r="A6" s="384"/>
      <c r="B6" s="386"/>
      <c r="C6" s="389"/>
      <c r="D6" s="392"/>
      <c r="E6" s="381" t="s">
        <v>358</v>
      </c>
      <c r="F6" s="378" t="s">
        <v>359</v>
      </c>
      <c r="G6" s="381" t="s">
        <v>360</v>
      </c>
      <c r="H6" s="380" t="s">
        <v>358</v>
      </c>
      <c r="I6" s="380" t="s">
        <v>361</v>
      </c>
      <c r="J6" s="380"/>
      <c r="K6" s="378" t="s">
        <v>358</v>
      </c>
      <c r="L6" s="378" t="s">
        <v>362</v>
      </c>
      <c r="M6" s="381" t="s">
        <v>360</v>
      </c>
      <c r="N6" s="378" t="s">
        <v>359</v>
      </c>
      <c r="O6" s="378" t="s">
        <v>362</v>
      </c>
      <c r="P6" s="378" t="s">
        <v>363</v>
      </c>
      <c r="Q6" s="380" t="s">
        <v>364</v>
      </c>
      <c r="R6" s="381" t="s">
        <v>360</v>
      </c>
    </row>
    <row r="7" spans="1:18" ht="33.75" customHeight="1" x14ac:dyDescent="0.2">
      <c r="A7" s="384"/>
      <c r="B7" s="387"/>
      <c r="C7" s="390"/>
      <c r="D7" s="393"/>
      <c r="E7" s="382"/>
      <c r="F7" s="379"/>
      <c r="G7" s="382"/>
      <c r="H7" s="380"/>
      <c r="I7" s="203" t="s">
        <v>365</v>
      </c>
      <c r="J7" s="203" t="s">
        <v>366</v>
      </c>
      <c r="K7" s="379"/>
      <c r="L7" s="379"/>
      <c r="M7" s="382"/>
      <c r="N7" s="379"/>
      <c r="O7" s="379"/>
      <c r="P7" s="379"/>
      <c r="Q7" s="380"/>
      <c r="R7" s="382"/>
    </row>
    <row r="8" spans="1:18" ht="15" customHeight="1" x14ac:dyDescent="0.2">
      <c r="A8" s="204">
        <v>1</v>
      </c>
      <c r="B8" s="85" t="s">
        <v>193</v>
      </c>
      <c r="C8" s="205" t="s">
        <v>367</v>
      </c>
      <c r="D8" s="206">
        <f>SUM(E8:R8)</f>
        <v>34198617</v>
      </c>
      <c r="E8" s="202">
        <f>'[7]Объемы (пр.1-26)'!E8*[7]Стоимость!D8</f>
        <v>0</v>
      </c>
      <c r="F8" s="202">
        <f>'[7]Объемы (пр.1-26)'!F8*[7]Стоимость!E8</f>
        <v>0</v>
      </c>
      <c r="G8" s="202">
        <f>'[7]Объемы (пр.1-26)'!G8*[7]Стоимость!F8</f>
        <v>0</v>
      </c>
      <c r="H8" s="202">
        <v>2256345</v>
      </c>
      <c r="I8" s="202">
        <v>3456369</v>
      </c>
      <c r="J8" s="202">
        <v>10817590</v>
      </c>
      <c r="K8" s="202">
        <v>3748421</v>
      </c>
      <c r="L8" s="202">
        <v>8792616</v>
      </c>
      <c r="M8" s="202">
        <v>378048</v>
      </c>
      <c r="N8" s="202">
        <f>'[7]Объемы (пр.1-26)'!N8*[7]Стоимость!M8</f>
        <v>0</v>
      </c>
      <c r="O8" s="202">
        <f>'[7]Объемы (пр.1-26)'!O8*[7]Стоимость!N8</f>
        <v>0</v>
      </c>
      <c r="P8" s="202">
        <f>'[7]Объемы (пр.1-26)'!P8*[7]Стоимость!O8</f>
        <v>0</v>
      </c>
      <c r="Q8" s="202">
        <f>'[7]Объемы (пр.1-26)'!Q8*[7]Стоимость!P8</f>
        <v>0</v>
      </c>
      <c r="R8" s="202">
        <v>4749228</v>
      </c>
    </row>
    <row r="9" spans="1:18" x14ac:dyDescent="0.2">
      <c r="A9" s="204">
        <v>2</v>
      </c>
      <c r="B9" s="86" t="s">
        <v>197</v>
      </c>
      <c r="C9" s="207" t="s">
        <v>46</v>
      </c>
      <c r="D9" s="208">
        <f t="shared" ref="D9:D22" si="0">SUM(E9:R9)</f>
        <v>17159258</v>
      </c>
      <c r="E9" s="202">
        <f>'[7]Объемы (пр.1-26)'!E9*[7]Стоимость!D9</f>
        <v>0</v>
      </c>
      <c r="F9" s="202">
        <f>'[7]Объемы (пр.1-26)'!F9*[7]Стоимость!E9</f>
        <v>0</v>
      </c>
      <c r="G9" s="202">
        <v>1033725</v>
      </c>
      <c r="H9" s="202">
        <v>128934</v>
      </c>
      <c r="I9" s="202">
        <f>'[7]Объемы (пр.1-26)'!I9*[7]Стоимость!H9</f>
        <v>0</v>
      </c>
      <c r="J9" s="202">
        <f>'[7]Объемы (пр.1-26)'!J9*[7]Стоимость!I9</f>
        <v>0</v>
      </c>
      <c r="K9" s="202">
        <f>'[7]Объемы (пр.1-26)'!K9*[7]Стоимость!J9</f>
        <v>0</v>
      </c>
      <c r="L9" s="202">
        <f>'[7]Объемы (пр.1-26)'!L9*[7]Стоимость!K9</f>
        <v>0</v>
      </c>
      <c r="M9" s="202">
        <f>'[7]Объемы (пр.1-26)'!M9*[7]Стоимость!L9</f>
        <v>0</v>
      </c>
      <c r="N9" s="202">
        <f>'[7]Объемы (пр.1-26)'!N9*[7]Стоимость!M9</f>
        <v>0</v>
      </c>
      <c r="O9" s="202">
        <v>4426734</v>
      </c>
      <c r="P9" s="202">
        <v>2180009</v>
      </c>
      <c r="Q9" s="202">
        <v>127680</v>
      </c>
      <c r="R9" s="202">
        <v>9262176</v>
      </c>
    </row>
    <row r="10" spans="1:18" x14ac:dyDescent="0.2">
      <c r="A10" s="204">
        <v>3</v>
      </c>
      <c r="B10" s="85" t="s">
        <v>196</v>
      </c>
      <c r="C10" s="209" t="s">
        <v>40</v>
      </c>
      <c r="D10" s="206">
        <f t="shared" si="0"/>
        <v>5818572</v>
      </c>
      <c r="E10" s="202">
        <f>'[7]Объемы (пр.1-26)'!E10*[7]Стоимость!D10</f>
        <v>0</v>
      </c>
      <c r="F10" s="202">
        <f>'[7]Объемы (пр.1-26)'!F10*[7]Стоимость!E10</f>
        <v>0</v>
      </c>
      <c r="G10" s="202">
        <f>'[7]Объемы (пр.1-26)'!G10*[7]Стоимость!F10</f>
        <v>0</v>
      </c>
      <c r="H10" s="202">
        <f>'[7]Объемы (пр.1-26)'!H10*[7]Стоимость!G10</f>
        <v>0</v>
      </c>
      <c r="I10" s="202">
        <v>5818572</v>
      </c>
      <c r="J10" s="202">
        <f>'[7]Объемы (пр.1-26)'!J10*[7]Стоимость!I10</f>
        <v>0</v>
      </c>
      <c r="K10" s="202">
        <f>'[7]Объемы (пр.1-26)'!K10*[7]Стоимость!J10</f>
        <v>0</v>
      </c>
      <c r="L10" s="202">
        <f>'[7]Объемы (пр.1-26)'!L10*[7]Стоимость!K10</f>
        <v>0</v>
      </c>
      <c r="M10" s="202">
        <f>'[7]Объемы (пр.1-26)'!M10*[7]Стоимость!L10</f>
        <v>0</v>
      </c>
      <c r="N10" s="202">
        <f>'[7]Объемы (пр.1-26)'!N10*[7]Стоимость!M10</f>
        <v>0</v>
      </c>
      <c r="O10" s="202">
        <f>'[7]Объемы (пр.1-26)'!O10*[7]Стоимость!N10</f>
        <v>0</v>
      </c>
      <c r="P10" s="202">
        <f>'[7]Объемы (пр.1-26)'!P10*[7]Стоимость!O10</f>
        <v>0</v>
      </c>
      <c r="Q10" s="202">
        <f>'[7]Объемы (пр.1-26)'!Q10*[7]Стоимость!P10</f>
        <v>0</v>
      </c>
      <c r="R10" s="202">
        <f>'[7]Объемы (пр.1-26)'!R10*[7]Стоимость!Q10</f>
        <v>0</v>
      </c>
    </row>
    <row r="11" spans="1:18" x14ac:dyDescent="0.2">
      <c r="A11" s="204">
        <v>4</v>
      </c>
      <c r="B11" s="87" t="s">
        <v>204</v>
      </c>
      <c r="C11" s="207" t="s">
        <v>230</v>
      </c>
      <c r="D11" s="208">
        <f t="shared" si="0"/>
        <v>1415862</v>
      </c>
      <c r="E11" s="202">
        <f>'[7]Объемы (пр.1-26)'!E11*[7]Стоимость!D11</f>
        <v>0</v>
      </c>
      <c r="F11" s="202">
        <f>'[7]Объемы (пр.1-26)'!F11*[7]Стоимость!E11</f>
        <v>0</v>
      </c>
      <c r="G11" s="202">
        <f>'[7]Объемы (пр.1-26)'!G11*[7]Стоимость!F11</f>
        <v>0</v>
      </c>
      <c r="H11" s="202">
        <f>'[7]Объемы (пр.1-26)'!H11*[7]Стоимость!G11</f>
        <v>0</v>
      </c>
      <c r="I11" s="202">
        <v>1415862</v>
      </c>
      <c r="J11" s="202">
        <f>'[7]Объемы (пр.1-26)'!J11*[7]Стоимость!I11</f>
        <v>0</v>
      </c>
      <c r="K11" s="202">
        <f>'[7]Объемы (пр.1-26)'!K11*[7]Стоимость!J11</f>
        <v>0</v>
      </c>
      <c r="L11" s="202">
        <f>'[7]Объемы (пр.1-26)'!L11*[7]Стоимость!K11</f>
        <v>0</v>
      </c>
      <c r="M11" s="202">
        <f>'[7]Объемы (пр.1-26)'!M11*[7]Стоимость!L11</f>
        <v>0</v>
      </c>
      <c r="N11" s="202">
        <f>'[7]Объемы (пр.1-26)'!N11*[7]Стоимость!M11</f>
        <v>0</v>
      </c>
      <c r="O11" s="202">
        <f>'[7]Объемы (пр.1-26)'!O11*[7]Стоимость!N11</f>
        <v>0</v>
      </c>
      <c r="P11" s="202">
        <f>'[7]Объемы (пр.1-26)'!P11*[7]Стоимость!O11</f>
        <v>0</v>
      </c>
      <c r="Q11" s="202">
        <f>'[7]Объемы (пр.1-26)'!Q11*[7]Стоимость!P11</f>
        <v>0</v>
      </c>
      <c r="R11" s="202">
        <f>'[7]Объемы (пр.1-26)'!R11*[7]Стоимость!Q11</f>
        <v>0</v>
      </c>
    </row>
    <row r="12" spans="1:18" x14ac:dyDescent="0.2">
      <c r="A12" s="204">
        <v>5</v>
      </c>
      <c r="B12" s="88" t="s">
        <v>205</v>
      </c>
      <c r="C12" s="209" t="s">
        <v>368</v>
      </c>
      <c r="D12" s="206">
        <f t="shared" si="0"/>
        <v>1207647</v>
      </c>
      <c r="E12" s="202">
        <f>'[7]Объемы (пр.1-26)'!E12*[7]Стоимость!D12</f>
        <v>0</v>
      </c>
      <c r="F12" s="202">
        <f>'[7]Объемы (пр.1-26)'!F12*[7]Стоимость!E12</f>
        <v>0</v>
      </c>
      <c r="G12" s="202">
        <f>'[7]Объемы (пр.1-26)'!G12*[7]Стоимость!F12</f>
        <v>0</v>
      </c>
      <c r="H12" s="202">
        <f>'[7]Объемы (пр.1-26)'!H12*[7]Стоимость!G12</f>
        <v>0</v>
      </c>
      <c r="I12" s="202">
        <v>1207647</v>
      </c>
      <c r="J12" s="202">
        <f>'[7]Объемы (пр.1-26)'!J12*[7]Стоимость!I12</f>
        <v>0</v>
      </c>
      <c r="K12" s="202">
        <f>'[7]Объемы (пр.1-26)'!K12*[7]Стоимость!J12</f>
        <v>0</v>
      </c>
      <c r="L12" s="202">
        <f>'[7]Объемы (пр.1-26)'!L12*[7]Стоимость!K12</f>
        <v>0</v>
      </c>
      <c r="M12" s="202">
        <f>'[7]Объемы (пр.1-26)'!M12*[7]Стоимость!L12</f>
        <v>0</v>
      </c>
      <c r="N12" s="202">
        <f>'[7]Объемы (пр.1-26)'!N12*[7]Стоимость!M12</f>
        <v>0</v>
      </c>
      <c r="O12" s="202">
        <f>'[7]Объемы (пр.1-26)'!O12*[7]Стоимость!N12</f>
        <v>0</v>
      </c>
      <c r="P12" s="202">
        <f>'[7]Объемы (пр.1-26)'!P12*[7]Стоимость!O12</f>
        <v>0</v>
      </c>
      <c r="Q12" s="202">
        <f>'[7]Объемы (пр.1-26)'!Q12*[7]Стоимость!P12</f>
        <v>0</v>
      </c>
      <c r="R12" s="202">
        <f>'[7]Объемы (пр.1-26)'!R12*[7]Стоимость!Q12</f>
        <v>0</v>
      </c>
    </row>
    <row r="13" spans="1:18" x14ac:dyDescent="0.2">
      <c r="A13" s="204">
        <v>6</v>
      </c>
      <c r="B13" s="86" t="s">
        <v>207</v>
      </c>
      <c r="C13" s="205" t="s">
        <v>208</v>
      </c>
      <c r="D13" s="206">
        <f t="shared" si="0"/>
        <v>0</v>
      </c>
      <c r="E13" s="202">
        <f>'[7]Объемы (пр.1-26)'!E13*[7]Стоимость!D13</f>
        <v>0</v>
      </c>
      <c r="F13" s="202">
        <f>'[7]Объемы (пр.1-26)'!F13*[7]Стоимость!E13</f>
        <v>0</v>
      </c>
      <c r="G13" s="202">
        <f>'[7]Объемы (пр.1-26)'!G13*[7]Стоимость!F13</f>
        <v>0</v>
      </c>
      <c r="H13" s="202">
        <f>'[7]Объемы (пр.1-26)'!H13*[7]Стоимость!G13</f>
        <v>0</v>
      </c>
      <c r="I13" s="202">
        <f>'[7]Объемы (пр.1-26)'!I13*[7]Стоимость!H13</f>
        <v>0</v>
      </c>
      <c r="J13" s="202">
        <f>'[7]Объемы (пр.1-26)'!J13*[7]Стоимость!I13</f>
        <v>0</v>
      </c>
      <c r="K13" s="202">
        <f>'[7]Объемы (пр.1-26)'!K13*[7]Стоимость!J13</f>
        <v>0</v>
      </c>
      <c r="L13" s="202">
        <f>'[7]Объемы (пр.1-26)'!L13*[7]Стоимость!K13</f>
        <v>0</v>
      </c>
      <c r="M13" s="202">
        <f>'[7]Объемы (пр.1-26)'!M13*[7]Стоимость!L13</f>
        <v>0</v>
      </c>
      <c r="N13" s="202">
        <f>'[7]Объемы (пр.1-26)'!N13*[7]Стоимость!M13</f>
        <v>0</v>
      </c>
      <c r="O13" s="202">
        <f>'[7]Объемы (пр.1-26)'!O13*[7]Стоимость!N13</f>
        <v>0</v>
      </c>
      <c r="P13" s="202">
        <f>'[7]Объемы (пр.1-26)'!P13*[7]Стоимость!O13</f>
        <v>0</v>
      </c>
      <c r="Q13" s="202">
        <f>'[7]Объемы (пр.1-26)'!Q13*[7]Стоимость!P13</f>
        <v>0</v>
      </c>
      <c r="R13" s="202">
        <f>'[7]Объемы (пр.1-26)'!R13*[7]Стоимость!Q13</f>
        <v>0</v>
      </c>
    </row>
    <row r="14" spans="1:18" x14ac:dyDescent="0.2">
      <c r="A14" s="204">
        <v>7</v>
      </c>
      <c r="B14" s="86" t="s">
        <v>139</v>
      </c>
      <c r="C14" s="209" t="s">
        <v>369</v>
      </c>
      <c r="D14" s="206">
        <f t="shared" si="0"/>
        <v>7482374</v>
      </c>
      <c r="E14" s="202">
        <f>'[7]Объемы (пр.1-26)'!E14*[7]Стоимость!D14</f>
        <v>0</v>
      </c>
      <c r="F14" s="202">
        <f>'[7]Объемы (пр.1-26)'!F14*[7]Стоимость!E14</f>
        <v>0</v>
      </c>
      <c r="G14" s="202">
        <f>'[7]Объемы (пр.1-26)'!G14*[7]Стоимость!F14</f>
        <v>0</v>
      </c>
      <c r="H14" s="202">
        <f>'[7]Объемы (пр.1-26)'!H14*[7]Стоимость!G14</f>
        <v>0</v>
      </c>
      <c r="I14" s="202">
        <v>5318856</v>
      </c>
      <c r="J14" s="202">
        <v>2163518</v>
      </c>
      <c r="K14" s="202">
        <f>'[7]Объемы (пр.1-26)'!K14*[7]Стоимость!J14</f>
        <v>0</v>
      </c>
      <c r="L14" s="202">
        <f>'[7]Объемы (пр.1-26)'!L14*[7]Стоимость!K14</f>
        <v>0</v>
      </c>
      <c r="M14" s="202">
        <f>'[7]Объемы (пр.1-26)'!M14*[7]Стоимость!L14</f>
        <v>0</v>
      </c>
      <c r="N14" s="202">
        <f>'[7]Объемы (пр.1-26)'!N14*[7]Стоимость!M14</f>
        <v>0</v>
      </c>
      <c r="O14" s="202">
        <f>'[7]Объемы (пр.1-26)'!O14*[7]Стоимость!N14</f>
        <v>0</v>
      </c>
      <c r="P14" s="202">
        <f>'[7]Объемы (пр.1-26)'!P14*[7]Стоимость!O14</f>
        <v>0</v>
      </c>
      <c r="Q14" s="202">
        <f>'[7]Объемы (пр.1-26)'!Q14*[7]Стоимость!P14</f>
        <v>0</v>
      </c>
      <c r="R14" s="202">
        <f>'[7]Объемы (пр.1-26)'!R14*[7]Стоимость!Q14</f>
        <v>0</v>
      </c>
    </row>
    <row r="15" spans="1:18" x14ac:dyDescent="0.2">
      <c r="A15" s="204">
        <v>8</v>
      </c>
      <c r="B15" s="85" t="s">
        <v>62</v>
      </c>
      <c r="C15" s="209" t="s">
        <v>370</v>
      </c>
      <c r="D15" s="206">
        <f t="shared" si="0"/>
        <v>829044</v>
      </c>
      <c r="E15" s="202">
        <f>'[7]Объемы (пр.1-26)'!E15*[7]Стоимость!D15</f>
        <v>0</v>
      </c>
      <c r="F15" s="202">
        <f>'[7]Объемы (пр.1-26)'!F15*[7]Стоимость!E15</f>
        <v>0</v>
      </c>
      <c r="G15" s="202">
        <f>'[7]Объемы (пр.1-26)'!G15*[7]Стоимость!F15</f>
        <v>0</v>
      </c>
      <c r="H15" s="202">
        <f>'[7]Объемы (пр.1-26)'!H15*[7]Стоимость!G15</f>
        <v>0</v>
      </c>
      <c r="I15" s="202">
        <v>829044</v>
      </c>
      <c r="J15" s="202">
        <f>'[7]Объемы (пр.1-26)'!J15*[7]Стоимость!I15</f>
        <v>0</v>
      </c>
      <c r="K15" s="202">
        <f>'[7]Объемы (пр.1-26)'!K15*[7]Стоимость!J15</f>
        <v>0</v>
      </c>
      <c r="L15" s="202">
        <f>'[7]Объемы (пр.1-26)'!L15*[7]Стоимость!K15</f>
        <v>0</v>
      </c>
      <c r="M15" s="202">
        <f>'[7]Объемы (пр.1-26)'!M15*[7]Стоимость!L15</f>
        <v>0</v>
      </c>
      <c r="N15" s="202">
        <f>'[7]Объемы (пр.1-26)'!N15*[7]Стоимость!M15</f>
        <v>0</v>
      </c>
      <c r="O15" s="202">
        <f>'[7]Объемы (пр.1-26)'!O15*[7]Стоимость!N15</f>
        <v>0</v>
      </c>
      <c r="P15" s="202">
        <f>'[7]Объемы (пр.1-26)'!P15*[7]Стоимость!O15</f>
        <v>0</v>
      </c>
      <c r="Q15" s="202">
        <f>'[7]Объемы (пр.1-26)'!Q15*[7]Стоимость!P15</f>
        <v>0</v>
      </c>
      <c r="R15" s="202">
        <f>'[7]Объемы (пр.1-26)'!R15*[7]Стоимость!Q15</f>
        <v>0</v>
      </c>
    </row>
    <row r="16" spans="1:18" ht="13.5" customHeight="1" x14ac:dyDescent="0.2">
      <c r="A16" s="204">
        <v>9</v>
      </c>
      <c r="B16" s="86" t="s">
        <v>84</v>
      </c>
      <c r="C16" s="205" t="s">
        <v>371</v>
      </c>
      <c r="D16" s="206">
        <f t="shared" si="0"/>
        <v>4590821</v>
      </c>
      <c r="E16" s="202">
        <f>'[7]Объемы (пр.1-26)'!E16*[7]Стоимость!D16</f>
        <v>0</v>
      </c>
      <c r="F16" s="202">
        <f>'[7]Объемы (пр.1-26)'!F16*[7]Стоимость!E16</f>
        <v>0</v>
      </c>
      <c r="G16" s="202">
        <f>'[7]Объемы (пр.1-26)'!G16*[7]Стоимость!F16</f>
        <v>0</v>
      </c>
      <c r="H16" s="202">
        <v>1009321</v>
      </c>
      <c r="I16" s="202">
        <f>'[7]Объемы (пр.1-26)'!I16*[7]Стоимость!H16</f>
        <v>0</v>
      </c>
      <c r="J16" s="202">
        <f>'[7]Объемы (пр.1-26)'!J16*[7]Стоимость!I16</f>
        <v>0</v>
      </c>
      <c r="K16" s="202">
        <f>'[7]Объемы (пр.1-26)'!K16*[7]Стоимость!J16</f>
        <v>0</v>
      </c>
      <c r="L16" s="202">
        <v>3581500</v>
      </c>
      <c r="M16" s="202">
        <f>'[7]Объемы (пр.1-26)'!M16*[7]Стоимость!L16</f>
        <v>0</v>
      </c>
      <c r="N16" s="202">
        <f>'[7]Объемы (пр.1-26)'!N16*[7]Стоимость!M16</f>
        <v>0</v>
      </c>
      <c r="O16" s="202">
        <f>'[7]Объемы (пр.1-26)'!O16*[7]Стоимость!N16</f>
        <v>0</v>
      </c>
      <c r="P16" s="202">
        <f>'[7]Объемы (пр.1-26)'!P16*[7]Стоимость!O16</f>
        <v>0</v>
      </c>
      <c r="Q16" s="202">
        <f>'[7]Объемы (пр.1-26)'!Q16*[7]Стоимость!P16</f>
        <v>0</v>
      </c>
      <c r="R16" s="202">
        <f>'[7]Объемы (пр.1-26)'!R16*[7]Стоимость!Q16</f>
        <v>0</v>
      </c>
    </row>
    <row r="17" spans="1:18" ht="12" customHeight="1" x14ac:dyDescent="0.2">
      <c r="A17" s="204">
        <v>10</v>
      </c>
      <c r="B17" s="85" t="s">
        <v>175</v>
      </c>
      <c r="C17" s="210" t="s">
        <v>176</v>
      </c>
      <c r="D17" s="208">
        <f t="shared" si="0"/>
        <v>1011601894</v>
      </c>
      <c r="E17" s="202">
        <v>6783361</v>
      </c>
      <c r="F17" s="202">
        <f>'[7]Объемы (пр.1-26)'!F17*[7]Стоимость!E17</f>
        <v>0</v>
      </c>
      <c r="G17" s="202">
        <f>'[7]Объемы (пр.1-26)'!G17*[7]Стоимость!F17</f>
        <v>0</v>
      </c>
      <c r="H17" s="202">
        <f>'[7]Объемы (пр.1-26)'!H17*[7]Стоимость!G17</f>
        <v>0</v>
      </c>
      <c r="I17" s="202">
        <f>'[7]Объемы (пр.1-26)'!I17*[7]Стоимость!H17</f>
        <v>0</v>
      </c>
      <c r="J17" s="202">
        <f>'[7]Объемы (пр.1-26)'!J17*[7]Стоимость!I17</f>
        <v>0</v>
      </c>
      <c r="K17" s="202">
        <f>'[7]Объемы (пр.1-26)'!K17*[7]Стоимость!J17</f>
        <v>0</v>
      </c>
      <c r="L17" s="202">
        <f>'[7]Объемы (пр.1-26)'!L17*[7]Стоимость!K17</f>
        <v>0</v>
      </c>
      <c r="M17" s="202">
        <f>'[7]Объемы (пр.1-26)'!M17*[7]Стоимость!L17</f>
        <v>0</v>
      </c>
      <c r="N17" s="202">
        <f>'[7]Объемы (пр.1-26)'!N17*[7]Стоимость!M17</f>
        <v>0</v>
      </c>
      <c r="O17" s="202">
        <v>768081327</v>
      </c>
      <c r="P17" s="202">
        <v>189245196</v>
      </c>
      <c r="Q17" s="202">
        <v>43061760</v>
      </c>
      <c r="R17" s="202">
        <v>4430250</v>
      </c>
    </row>
    <row r="18" spans="1:18" x14ac:dyDescent="0.2">
      <c r="A18" s="204">
        <v>11</v>
      </c>
      <c r="B18" s="86" t="s">
        <v>163</v>
      </c>
      <c r="C18" s="209" t="s">
        <v>372</v>
      </c>
      <c r="D18" s="206">
        <f t="shared" si="0"/>
        <v>238553412</v>
      </c>
      <c r="E18" s="202">
        <f>'[7]Объемы (пр.1-26)'!E18*[7]Стоимость!D18</f>
        <v>0</v>
      </c>
      <c r="F18" s="202">
        <f>'[7]Объемы (пр.1-26)'!F18*[7]Стоимость!E18</f>
        <v>0</v>
      </c>
      <c r="G18" s="202">
        <f>'[7]Объемы (пр.1-26)'!G18*[7]Стоимость!F18</f>
        <v>0</v>
      </c>
      <c r="H18" s="202">
        <f>'[7]Объемы (пр.1-26)'!H18*[7]Стоимость!G18</f>
        <v>0</v>
      </c>
      <c r="I18" s="202">
        <f>'[7]Объемы (пр.1-26)'!I18*[7]Стоимость!H18</f>
        <v>0</v>
      </c>
      <c r="J18" s="202">
        <f>'[7]Объемы (пр.1-26)'!J18*[7]Стоимость!I18</f>
        <v>0</v>
      </c>
      <c r="K18" s="202">
        <f>'[7]Объемы (пр.1-26)'!K18*[7]Стоимость!J18</f>
        <v>0</v>
      </c>
      <c r="L18" s="202">
        <f>'[7]Объемы (пр.1-26)'!L18*[7]Стоимость!K18</f>
        <v>0</v>
      </c>
      <c r="M18" s="202">
        <f>'[7]Объемы (пр.1-26)'!M18*[7]Стоимость!L18</f>
        <v>0</v>
      </c>
      <c r="N18" s="202">
        <f>'[7]Объемы (пр.1-26)'!N18*[7]Стоимость!M18</f>
        <v>0</v>
      </c>
      <c r="O18" s="202">
        <v>181610702</v>
      </c>
      <c r="P18" s="202">
        <v>56942710</v>
      </c>
      <c r="Q18" s="202">
        <f>'[7]Объемы (пр.1-26)'!Q18*[7]Стоимость!P18</f>
        <v>0</v>
      </c>
      <c r="R18" s="202">
        <f>'[7]Объемы (пр.1-26)'!R18*[7]Стоимость!Q18</f>
        <v>0</v>
      </c>
    </row>
    <row r="19" spans="1:18" x14ac:dyDescent="0.2">
      <c r="A19" s="204">
        <v>12</v>
      </c>
      <c r="B19" s="85" t="s">
        <v>190</v>
      </c>
      <c r="C19" s="207" t="s">
        <v>191</v>
      </c>
      <c r="D19" s="208">
        <f t="shared" si="0"/>
        <v>268342451</v>
      </c>
      <c r="E19" s="202">
        <v>1095939</v>
      </c>
      <c r="F19" s="202">
        <v>556124</v>
      </c>
      <c r="G19" s="202">
        <f>'[7]Объемы (пр.1-26)'!G19*[7]Стоимость!F19</f>
        <v>0</v>
      </c>
      <c r="H19" s="202">
        <f>'[7]Объемы (пр.1-26)'!H19*[7]Стоимость!G19</f>
        <v>0</v>
      </c>
      <c r="I19" s="202">
        <f>'[7]Объемы (пр.1-26)'!I19*[7]Стоимость!H19</f>
        <v>0</v>
      </c>
      <c r="J19" s="202">
        <f>'[7]Объемы (пр.1-26)'!J19*[7]Стоимость!I19</f>
        <v>0</v>
      </c>
      <c r="K19" s="202">
        <f>'[7]Объемы (пр.1-26)'!K19*[7]Стоимость!J19</f>
        <v>0</v>
      </c>
      <c r="L19" s="202">
        <f>'[7]Объемы (пр.1-26)'!L19*[7]Стоимость!K19</f>
        <v>0</v>
      </c>
      <c r="M19" s="202">
        <f>'[7]Объемы (пр.1-26)'!M19*[7]Стоимость!L19</f>
        <v>0</v>
      </c>
      <c r="N19" s="202">
        <v>38820168</v>
      </c>
      <c r="O19" s="202">
        <v>188651931</v>
      </c>
      <c r="P19" s="202">
        <v>39218289</v>
      </c>
      <c r="Q19" s="202">
        <f>'[7]Объемы (пр.1-26)'!Q19*[7]Стоимость!P19</f>
        <v>0</v>
      </c>
      <c r="R19" s="202">
        <f>'[7]Объемы (пр.1-26)'!R19*[7]Стоимость!Q19</f>
        <v>0</v>
      </c>
    </row>
    <row r="20" spans="1:18" ht="12" x14ac:dyDescent="0.2">
      <c r="A20" s="204">
        <v>13</v>
      </c>
      <c r="B20" s="148" t="s">
        <v>194</v>
      </c>
      <c r="C20" s="149" t="s">
        <v>195</v>
      </c>
      <c r="D20" s="206">
        <f t="shared" si="0"/>
        <v>124929</v>
      </c>
      <c r="E20" s="202">
        <f>'[7]Объемы (пр.1-26)'!E20*[7]Стоимость!D20</f>
        <v>0</v>
      </c>
      <c r="F20" s="202">
        <f>'[7]Объемы (пр.1-26)'!F20*[7]Стоимость!E20</f>
        <v>0</v>
      </c>
      <c r="G20" s="202">
        <f>'[7]Объемы (пр.1-26)'!G20*[7]Стоимость!F20</f>
        <v>0</v>
      </c>
      <c r="H20" s="202">
        <f>'[7]Объемы (пр.1-26)'!H20*[7]Стоимость!G20</f>
        <v>0</v>
      </c>
      <c r="I20" s="202">
        <v>124929</v>
      </c>
      <c r="J20" s="202">
        <f>'[7]Объемы (пр.1-26)'!J20*[7]Стоимость!I20</f>
        <v>0</v>
      </c>
      <c r="K20" s="202">
        <f>'[7]Объемы (пр.1-26)'!K20*[7]Стоимость!J20</f>
        <v>0</v>
      </c>
      <c r="L20" s="202">
        <f>'[7]Объемы (пр.1-26)'!L20*[7]Стоимость!K20</f>
        <v>0</v>
      </c>
      <c r="M20" s="202">
        <f>'[7]Объемы (пр.1-26)'!M20*[7]Стоимость!L20</f>
        <v>0</v>
      </c>
      <c r="N20" s="202">
        <f>'[7]Объемы (пр.1-26)'!N20*[7]Стоимость!M20</f>
        <v>0</v>
      </c>
      <c r="O20" s="202">
        <f>'[7]Объемы (пр.1-26)'!O20*[7]Стоимость!N20</f>
        <v>0</v>
      </c>
      <c r="P20" s="202">
        <f>'[7]Объемы (пр.1-26)'!P20*[7]Стоимость!O20</f>
        <v>0</v>
      </c>
      <c r="Q20" s="202">
        <f>'[7]Объемы (пр.1-26)'!Q20*[7]Стоимость!P20</f>
        <v>0</v>
      </c>
      <c r="R20" s="202">
        <f>'[7]Объемы (пр.1-26)'!R20*[7]Стоимость!Q20</f>
        <v>0</v>
      </c>
    </row>
    <row r="21" spans="1:18" s="213" customFormat="1" ht="10.5" x14ac:dyDescent="0.15">
      <c r="A21" s="211"/>
      <c r="B21" s="211"/>
      <c r="C21" s="212" t="s">
        <v>373</v>
      </c>
      <c r="D21" s="206">
        <f>SUM(D8:D20)</f>
        <v>1591324881</v>
      </c>
      <c r="E21" s="206">
        <f t="shared" ref="E21:R21" si="1">SUM(E8:E20)</f>
        <v>7879300</v>
      </c>
      <c r="F21" s="206">
        <f t="shared" si="1"/>
        <v>556124</v>
      </c>
      <c r="G21" s="206">
        <f t="shared" si="1"/>
        <v>1033725</v>
      </c>
      <c r="H21" s="206">
        <f t="shared" si="1"/>
        <v>3394600</v>
      </c>
      <c r="I21" s="206">
        <f t="shared" si="1"/>
        <v>18171279</v>
      </c>
      <c r="J21" s="206">
        <f t="shared" si="1"/>
        <v>12981108</v>
      </c>
      <c r="K21" s="206">
        <f t="shared" si="1"/>
        <v>3748421</v>
      </c>
      <c r="L21" s="206">
        <f t="shared" si="1"/>
        <v>12374116</v>
      </c>
      <c r="M21" s="206">
        <f t="shared" si="1"/>
        <v>378048</v>
      </c>
      <c r="N21" s="206">
        <f t="shared" si="1"/>
        <v>38820168</v>
      </c>
      <c r="O21" s="206">
        <f t="shared" si="1"/>
        <v>1142770694</v>
      </c>
      <c r="P21" s="206">
        <f t="shared" si="1"/>
        <v>287586204</v>
      </c>
      <c r="Q21" s="206">
        <f t="shared" si="1"/>
        <v>43189440</v>
      </c>
      <c r="R21" s="206">
        <f t="shared" si="1"/>
        <v>18441654</v>
      </c>
    </row>
    <row r="22" spans="1:18" ht="22.5" x14ac:dyDescent="0.2">
      <c r="C22" s="205" t="s">
        <v>374</v>
      </c>
      <c r="D22" s="206">
        <f t="shared" si="0"/>
        <v>0</v>
      </c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</row>
    <row r="23" spans="1:18" ht="21" x14ac:dyDescent="0.2">
      <c r="C23" s="214" t="s">
        <v>375</v>
      </c>
      <c r="D23" s="206">
        <f>D22+D21</f>
        <v>1591324881</v>
      </c>
      <c r="E23" s="206">
        <f t="shared" ref="E23:R23" si="2">E22+E21</f>
        <v>7879300</v>
      </c>
      <c r="F23" s="206">
        <f t="shared" si="2"/>
        <v>556124</v>
      </c>
      <c r="G23" s="206">
        <f t="shared" si="2"/>
        <v>1033725</v>
      </c>
      <c r="H23" s="206">
        <f t="shared" si="2"/>
        <v>3394600</v>
      </c>
      <c r="I23" s="206">
        <f t="shared" si="2"/>
        <v>18171279</v>
      </c>
      <c r="J23" s="206">
        <f t="shared" si="2"/>
        <v>12981108</v>
      </c>
      <c r="K23" s="206">
        <f t="shared" si="2"/>
        <v>3748421</v>
      </c>
      <c r="L23" s="206">
        <f t="shared" si="2"/>
        <v>12374116</v>
      </c>
      <c r="M23" s="206">
        <f t="shared" si="2"/>
        <v>378048</v>
      </c>
      <c r="N23" s="206">
        <f t="shared" si="2"/>
        <v>38820168</v>
      </c>
      <c r="O23" s="206">
        <f t="shared" si="2"/>
        <v>1142770694</v>
      </c>
      <c r="P23" s="206">
        <f t="shared" si="2"/>
        <v>287586204</v>
      </c>
      <c r="Q23" s="206">
        <f t="shared" si="2"/>
        <v>43189440</v>
      </c>
      <c r="R23" s="206">
        <f t="shared" si="2"/>
        <v>18441654</v>
      </c>
    </row>
  </sheetData>
  <mergeCells count="25">
    <mergeCell ref="A1:R1"/>
    <mergeCell ref="A3:A7"/>
    <mergeCell ref="B3:B7"/>
    <mergeCell ref="C3:C7"/>
    <mergeCell ref="D3:D7"/>
    <mergeCell ref="E3:J3"/>
    <mergeCell ref="K3:R3"/>
    <mergeCell ref="E4:F5"/>
    <mergeCell ref="G4:J5"/>
    <mergeCell ref="K4:M4"/>
    <mergeCell ref="N4:R5"/>
    <mergeCell ref="L5:M5"/>
    <mergeCell ref="E6:E7"/>
    <mergeCell ref="F6:F7"/>
    <mergeCell ref="G6:G7"/>
    <mergeCell ref="H6:H7"/>
    <mergeCell ref="O6:O7"/>
    <mergeCell ref="P6:P7"/>
    <mergeCell ref="Q6:Q7"/>
    <mergeCell ref="R6:R7"/>
    <mergeCell ref="I6:J6"/>
    <mergeCell ref="K6:K7"/>
    <mergeCell ref="L6:L7"/>
    <mergeCell ref="M6:M7"/>
    <mergeCell ref="N6:N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53"/>
  <sheetViews>
    <sheetView zoomScale="91" zoomScaleNormal="91" workbookViewId="0">
      <pane xSplit="3" ySplit="10" topLeftCell="D134" activePane="bottomRight" state="frozen"/>
      <selection pane="topRight" activeCell="D1" sqref="D1"/>
      <selection pane="bottomLeft" activeCell="A14" sqref="A14"/>
      <selection pane="bottomRight" activeCell="E134" sqref="E134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5" style="33" customWidth="1"/>
    <col min="5" max="5" width="15.140625" style="8" customWidth="1"/>
    <col min="6" max="6" width="15.7109375" style="8" customWidth="1"/>
    <col min="7" max="7" width="16.28515625" style="4" customWidth="1"/>
    <col min="8" max="8" width="14.42578125" style="4" customWidth="1"/>
    <col min="9" max="9" width="12.85546875" style="4" customWidth="1"/>
    <col min="10" max="13" width="14.140625" style="4" customWidth="1"/>
    <col min="14" max="14" width="13.5703125" style="8" customWidth="1"/>
    <col min="15" max="15" width="15" style="8" customWidth="1"/>
    <col min="16" max="16" width="14.7109375" style="8" customWidth="1"/>
    <col min="17" max="17" width="14.7109375" style="4" customWidth="1"/>
    <col min="18" max="18" width="15.42578125" style="8" customWidth="1"/>
    <col min="19" max="16384" width="9.140625" style="8"/>
  </cols>
  <sheetData>
    <row r="1" spans="1:18" x14ac:dyDescent="0.2">
      <c r="B1" s="162"/>
    </row>
    <row r="2" spans="1:18" ht="20.25" customHeight="1" x14ac:dyDescent="0.2">
      <c r="A2" s="245" t="s">
        <v>388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</row>
    <row r="3" spans="1:18" x14ac:dyDescent="0.2">
      <c r="C3" s="9"/>
      <c r="R3" s="8" t="s">
        <v>281</v>
      </c>
    </row>
    <row r="4" spans="1:18" s="2" customFormat="1" ht="15.75" customHeight="1" x14ac:dyDescent="0.2">
      <c r="A4" s="247" t="s">
        <v>44</v>
      </c>
      <c r="B4" s="247" t="s">
        <v>56</v>
      </c>
      <c r="C4" s="248" t="s">
        <v>45</v>
      </c>
      <c r="D4" s="244" t="s">
        <v>267</v>
      </c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</row>
    <row r="5" spans="1:18" ht="15" customHeight="1" x14ac:dyDescent="0.2">
      <c r="A5" s="247"/>
      <c r="B5" s="247"/>
      <c r="C5" s="248"/>
      <c r="D5" s="246" t="s">
        <v>268</v>
      </c>
      <c r="E5" s="244" t="s">
        <v>269</v>
      </c>
      <c r="F5" s="244" t="s">
        <v>270</v>
      </c>
      <c r="G5" s="244"/>
      <c r="H5" s="244"/>
      <c r="I5" s="244"/>
      <c r="J5" s="244"/>
      <c r="K5" s="244"/>
      <c r="L5" s="244"/>
      <c r="M5" s="244"/>
      <c r="N5" s="244"/>
      <c r="O5" s="244" t="s">
        <v>275</v>
      </c>
      <c r="P5" s="244" t="s">
        <v>276</v>
      </c>
      <c r="Q5" s="244" t="s">
        <v>291</v>
      </c>
      <c r="R5" s="244" t="s">
        <v>462</v>
      </c>
    </row>
    <row r="6" spans="1:18" ht="14.25" customHeight="1" x14ac:dyDescent="0.2">
      <c r="A6" s="247"/>
      <c r="B6" s="247"/>
      <c r="C6" s="248"/>
      <c r="D6" s="246"/>
      <c r="E6" s="244"/>
      <c r="F6" s="244" t="s">
        <v>266</v>
      </c>
      <c r="G6" s="244" t="s">
        <v>278</v>
      </c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</row>
    <row r="7" spans="1:18" ht="47.25" customHeight="1" x14ac:dyDescent="0.2">
      <c r="A7" s="247"/>
      <c r="B7" s="247"/>
      <c r="C7" s="248"/>
      <c r="D7" s="246"/>
      <c r="E7" s="244"/>
      <c r="F7" s="244"/>
      <c r="G7" s="72" t="s">
        <v>271</v>
      </c>
      <c r="H7" s="72" t="s">
        <v>303</v>
      </c>
      <c r="I7" s="72" t="s">
        <v>393</v>
      </c>
      <c r="J7" s="72" t="s">
        <v>272</v>
      </c>
      <c r="K7" s="72" t="s">
        <v>273</v>
      </c>
      <c r="L7" s="72" t="s">
        <v>274</v>
      </c>
      <c r="M7" s="72" t="s">
        <v>279</v>
      </c>
      <c r="N7" s="72" t="s">
        <v>280</v>
      </c>
      <c r="O7" s="244"/>
      <c r="P7" s="244"/>
      <c r="Q7" s="244"/>
      <c r="R7" s="244"/>
    </row>
    <row r="8" spans="1:18" s="2" customFormat="1" x14ac:dyDescent="0.2">
      <c r="A8" s="230" t="s">
        <v>228</v>
      </c>
      <c r="B8" s="230"/>
      <c r="C8" s="230"/>
      <c r="D8" s="58">
        <f>D10+D9</f>
        <v>38705663838.000008</v>
      </c>
      <c r="E8" s="58">
        <f t="shared" ref="E8:R8" si="0">E10+E9</f>
        <v>8734819338</v>
      </c>
      <c r="F8" s="58">
        <f t="shared" si="0"/>
        <v>32493646590.479984</v>
      </c>
      <c r="G8" s="58">
        <f t="shared" si="0"/>
        <v>12786989333.550005</v>
      </c>
      <c r="H8" s="58">
        <f t="shared" si="0"/>
        <v>2984858710</v>
      </c>
      <c r="I8" s="58">
        <f t="shared" si="0"/>
        <v>319220605</v>
      </c>
      <c r="J8" s="58">
        <f t="shared" si="0"/>
        <v>2013067237.46</v>
      </c>
      <c r="K8" s="58">
        <f t="shared" si="0"/>
        <v>7837918934.0700026</v>
      </c>
      <c r="L8" s="58">
        <f t="shared" si="0"/>
        <v>3873734408.4000006</v>
      </c>
      <c r="M8" s="58">
        <f t="shared" si="0"/>
        <v>2611550379</v>
      </c>
      <c r="N8" s="58">
        <f t="shared" si="0"/>
        <v>66306983</v>
      </c>
      <c r="O8" s="58">
        <f t="shared" si="0"/>
        <v>5335165448</v>
      </c>
      <c r="P8" s="58">
        <f t="shared" si="0"/>
        <v>1591324881</v>
      </c>
      <c r="Q8" s="58">
        <f t="shared" si="0"/>
        <v>2156720837</v>
      </c>
      <c r="R8" s="58">
        <f t="shared" si="0"/>
        <v>89017340932.480011</v>
      </c>
    </row>
    <row r="9" spans="1:18" s="3" customFormat="1" ht="11.25" customHeight="1" x14ac:dyDescent="0.2">
      <c r="A9" s="5"/>
      <c r="B9" s="5"/>
      <c r="C9" s="11" t="s">
        <v>54</v>
      </c>
      <c r="D9" s="53">
        <f>КС!D9</f>
        <v>1688122831</v>
      </c>
      <c r="E9" s="37">
        <f>'ДС(1-26)'!D9</f>
        <v>226512454</v>
      </c>
      <c r="F9" s="37">
        <f>G9+H9+I9+J9+K9+L9+M9+N9</f>
        <v>241475766</v>
      </c>
      <c r="G9" s="37">
        <f>' Профилактика Пр.1-26'!D11</f>
        <v>111572593</v>
      </c>
      <c r="H9" s="37">
        <f>'Диспан.набл.(КП) '!D9</f>
        <v>0</v>
      </c>
      <c r="I9" s="37">
        <f>'Центры здоровья Пр.1-26'!D9</f>
        <v>0</v>
      </c>
      <c r="J9" s="37">
        <f>'АПУ неотл.пом.(1-26)'!D9</f>
        <v>49793991</v>
      </c>
      <c r="K9" s="37">
        <f>'АПУ обращения 1-26'!D9</f>
        <v>67852381</v>
      </c>
      <c r="L9" s="37">
        <f>'ОДИ ПГГ(1-26) '!D9</f>
        <v>12256801</v>
      </c>
      <c r="M9" s="37">
        <f>'ФАП(1-26) '!D9</f>
        <v>0</v>
      </c>
      <c r="N9" s="37">
        <f>'Объем средств по ПР'!D8</f>
        <v>0</v>
      </c>
      <c r="O9" s="37">
        <f>' СМП (1- 26)'!D9</f>
        <v>112117505</v>
      </c>
      <c r="P9" s="37">
        <f>'Гемодиализ по видам МП(1-26) '!D9</f>
        <v>0</v>
      </c>
      <c r="Q9" s="37">
        <f>'Мед.реаб.(АПУ,ДС,КС) (1-26)'!D9</f>
        <v>1494847</v>
      </c>
      <c r="R9" s="37">
        <f>D9+E9+F9+O9+P9+Q9</f>
        <v>2269723403</v>
      </c>
    </row>
    <row r="10" spans="1:18" s="2" customFormat="1" x14ac:dyDescent="0.2">
      <c r="A10" s="230" t="s">
        <v>227</v>
      </c>
      <c r="B10" s="230"/>
      <c r="C10" s="230"/>
      <c r="D10" s="58">
        <f t="shared" ref="D10:R10" si="1">SUM(D11:D149)-D91</f>
        <v>37017541007.000008</v>
      </c>
      <c r="E10" s="50">
        <f t="shared" si="1"/>
        <v>8508306884</v>
      </c>
      <c r="F10" s="50">
        <f t="shared" si="1"/>
        <v>32252170824.479984</v>
      </c>
      <c r="G10" s="50">
        <f t="shared" si="1"/>
        <v>12675416740.550005</v>
      </c>
      <c r="H10" s="50">
        <f t="shared" si="1"/>
        <v>2984858710</v>
      </c>
      <c r="I10" s="50">
        <f t="shared" si="1"/>
        <v>319220605</v>
      </c>
      <c r="J10" s="50">
        <f t="shared" si="1"/>
        <v>1963273246.46</v>
      </c>
      <c r="K10" s="50">
        <f t="shared" si="1"/>
        <v>7770066553.0700026</v>
      </c>
      <c r="L10" s="50">
        <f t="shared" si="1"/>
        <v>3861477607.4000006</v>
      </c>
      <c r="M10" s="50">
        <f t="shared" si="1"/>
        <v>2611550379</v>
      </c>
      <c r="N10" s="50">
        <f t="shared" si="1"/>
        <v>66306983</v>
      </c>
      <c r="O10" s="50">
        <f t="shared" si="1"/>
        <v>5223047943</v>
      </c>
      <c r="P10" s="50">
        <f t="shared" si="1"/>
        <v>1591324881</v>
      </c>
      <c r="Q10" s="50">
        <f t="shared" si="1"/>
        <v>2155225990</v>
      </c>
      <c r="R10" s="50">
        <f t="shared" si="1"/>
        <v>86747617529.480011</v>
      </c>
    </row>
    <row r="11" spans="1:18" s="1" customFormat="1" ht="12" customHeight="1" x14ac:dyDescent="0.2">
      <c r="A11" s="20">
        <v>1</v>
      </c>
      <c r="B11" s="12" t="s">
        <v>57</v>
      </c>
      <c r="C11" s="10" t="s">
        <v>42</v>
      </c>
      <c r="D11" s="53">
        <f>КС!D11</f>
        <v>72569562.849999994</v>
      </c>
      <c r="E11" s="37">
        <f>'ДС(1-26)'!D11</f>
        <v>13345869</v>
      </c>
      <c r="F11" s="37">
        <f t="shared" ref="F11:F42" si="2">G11+H11+I11+J11+K11+L11+M11+N11</f>
        <v>169150613.51000002</v>
      </c>
      <c r="G11" s="37">
        <f>' Профилактика Пр.1-26'!D13</f>
        <v>54150363.460000001</v>
      </c>
      <c r="H11" s="37">
        <f>'Диспан.набл.(КП) '!D11</f>
        <v>17781300</v>
      </c>
      <c r="I11" s="37">
        <f>'Центры здоровья Пр.1-26'!D11</f>
        <v>0</v>
      </c>
      <c r="J11" s="37">
        <f>'АПУ неотл.пом.(1-26)'!D11</f>
        <v>9406556</v>
      </c>
      <c r="K11" s="37">
        <f>'АПУ обращения 1-26'!D11</f>
        <v>33691759.090000004</v>
      </c>
      <c r="L11" s="37">
        <f>'ОДИ ПГГ(1-26) '!D11</f>
        <v>8903439.9600000009</v>
      </c>
      <c r="M11" s="37">
        <f>'ФАП(1-26) '!D11</f>
        <v>44741329</v>
      </c>
      <c r="N11" s="37">
        <f>'Объем средств по ПР'!D10</f>
        <v>475866</v>
      </c>
      <c r="O11" s="37">
        <f>' СМП (1- 26)'!D11</f>
        <v>0</v>
      </c>
      <c r="P11" s="37">
        <f>'Гемодиализ по видам МП(1-26) '!D11</f>
        <v>0</v>
      </c>
      <c r="Q11" s="37">
        <f>'Мед.реаб.(АПУ,ДС,КС) (1-26)'!D11</f>
        <v>0</v>
      </c>
      <c r="R11" s="37">
        <f t="shared" ref="R11:R42" si="3">D11+E11+F11+O11+P11+Q11</f>
        <v>255066045.36000001</v>
      </c>
    </row>
    <row r="12" spans="1:18" s="1" customFormat="1" x14ac:dyDescent="0.2">
      <c r="A12" s="20">
        <v>2</v>
      </c>
      <c r="B12" s="13" t="s">
        <v>58</v>
      </c>
      <c r="C12" s="10" t="s">
        <v>213</v>
      </c>
      <c r="D12" s="53">
        <f>КС!D12</f>
        <v>58335252.43</v>
      </c>
      <c r="E12" s="37">
        <f>'ДС(1-26)'!D12</f>
        <v>14266580</v>
      </c>
      <c r="F12" s="37">
        <f t="shared" si="2"/>
        <v>167547441.98000002</v>
      </c>
      <c r="G12" s="37">
        <f>' Профилактика Пр.1-26'!D14</f>
        <v>53175631.490000002</v>
      </c>
      <c r="H12" s="37">
        <f>'Диспан.набл.(КП) '!D12</f>
        <v>16240404</v>
      </c>
      <c r="I12" s="37">
        <f>'Центры здоровья Пр.1-26'!D12</f>
        <v>0</v>
      </c>
      <c r="J12" s="37">
        <f>'АПУ неотл.пом.(1-26)'!D12</f>
        <v>9492877.0399999991</v>
      </c>
      <c r="K12" s="37">
        <f>'АПУ обращения 1-26'!D12</f>
        <v>33789344.730000019</v>
      </c>
      <c r="L12" s="37">
        <f>'ОДИ ПГГ(1-26) '!D12</f>
        <v>8964340.7199999988</v>
      </c>
      <c r="M12" s="37">
        <f>'ФАП(1-26) '!D12</f>
        <v>45442715</v>
      </c>
      <c r="N12" s="37">
        <f>'Объем средств по ПР'!D11</f>
        <v>442129</v>
      </c>
      <c r="O12" s="37">
        <f>' СМП (1- 26)'!D12</f>
        <v>0</v>
      </c>
      <c r="P12" s="37">
        <f>'Гемодиализ по видам МП(1-26) '!D12</f>
        <v>0</v>
      </c>
      <c r="Q12" s="37">
        <f>'Мед.реаб.(АПУ,ДС,КС) (1-26)'!D12</f>
        <v>0</v>
      </c>
      <c r="R12" s="37">
        <f t="shared" si="3"/>
        <v>240149274.41000003</v>
      </c>
    </row>
    <row r="13" spans="1:18" s="19" customFormat="1" x14ac:dyDescent="0.2">
      <c r="A13" s="20">
        <v>3</v>
      </c>
      <c r="B13" s="21" t="s">
        <v>59</v>
      </c>
      <c r="C13" s="10" t="s">
        <v>5</v>
      </c>
      <c r="D13" s="53">
        <f>КС!D13</f>
        <v>331764915.16000003</v>
      </c>
      <c r="E13" s="37">
        <f>'ДС(1-26)'!D13</f>
        <v>42213715</v>
      </c>
      <c r="F13" s="37">
        <f t="shared" si="2"/>
        <v>447520958.75000006</v>
      </c>
      <c r="G13" s="37">
        <f>' Профилактика Пр.1-26'!D15</f>
        <v>179788728.86000001</v>
      </c>
      <c r="H13" s="37">
        <f>'Диспан.набл.(КП) '!D13</f>
        <v>36648232</v>
      </c>
      <c r="I13" s="37">
        <f>'Центры здоровья Пр.1-26'!D13</f>
        <v>13468353.58</v>
      </c>
      <c r="J13" s="37">
        <f>'АПУ неотл.пом.(1-26)'!D13</f>
        <v>24941779</v>
      </c>
      <c r="K13" s="37">
        <f>'АПУ обращения 1-26'!D13</f>
        <v>109706576.21000001</v>
      </c>
      <c r="L13" s="37">
        <f>'ОДИ ПГГ(1-26) '!D13</f>
        <v>49378399.100000001</v>
      </c>
      <c r="M13" s="37">
        <f>'ФАП(1-26) '!D13</f>
        <v>32712576</v>
      </c>
      <c r="N13" s="37">
        <f>'Объем средств по ПР'!D12</f>
        <v>876314</v>
      </c>
      <c r="O13" s="37">
        <f>' СМП (1- 26)'!D13</f>
        <v>190004734</v>
      </c>
      <c r="P13" s="37">
        <f>'Гемодиализ по видам МП(1-26) '!D13</f>
        <v>0</v>
      </c>
      <c r="Q13" s="37">
        <f>'Мед.реаб.(АПУ,ДС,КС) (1-26)'!D13</f>
        <v>14084613.029999997</v>
      </c>
      <c r="R13" s="37">
        <f t="shared" si="3"/>
        <v>1025588935.9400001</v>
      </c>
    </row>
    <row r="14" spans="1:18" s="1" customFormat="1" ht="14.25" customHeight="1" x14ac:dyDescent="0.2">
      <c r="A14" s="20">
        <v>4</v>
      </c>
      <c r="B14" s="12" t="s">
        <v>60</v>
      </c>
      <c r="C14" s="10" t="s">
        <v>214</v>
      </c>
      <c r="D14" s="53">
        <f>КС!D14</f>
        <v>59237949.460000001</v>
      </c>
      <c r="E14" s="37">
        <f>'ДС(1-26)'!D14</f>
        <v>13101909</v>
      </c>
      <c r="F14" s="37">
        <f t="shared" si="2"/>
        <v>182713273.74000001</v>
      </c>
      <c r="G14" s="37">
        <f>' Профилактика Пр.1-26'!D16</f>
        <v>54677521.410000004</v>
      </c>
      <c r="H14" s="37">
        <f>'Диспан.набл.(КП) '!D14</f>
        <v>17077208</v>
      </c>
      <c r="I14" s="37">
        <f>'Центры здоровья Пр.1-26'!D14</f>
        <v>0</v>
      </c>
      <c r="J14" s="37">
        <f>'АПУ неотл.пом.(1-26)'!D14</f>
        <v>9796419.0499999989</v>
      </c>
      <c r="K14" s="37">
        <f>'АПУ обращения 1-26'!D14</f>
        <v>35051577.280000016</v>
      </c>
      <c r="L14" s="37">
        <f>'ОДИ ПГГ(1-26) '!D14</f>
        <v>9289072</v>
      </c>
      <c r="M14" s="37">
        <f>'ФАП(1-26) '!D14</f>
        <v>56321025</v>
      </c>
      <c r="N14" s="37">
        <f>'Объем средств по ПР'!D13</f>
        <v>500451</v>
      </c>
      <c r="O14" s="37">
        <f>' СМП (1- 26)'!D14</f>
        <v>0</v>
      </c>
      <c r="P14" s="37">
        <f>'Гемодиализ по видам МП(1-26) '!D14</f>
        <v>0</v>
      </c>
      <c r="Q14" s="37">
        <f>'Мед.реаб.(АПУ,ДС,КС) (1-26)'!D14</f>
        <v>0</v>
      </c>
      <c r="R14" s="37">
        <f t="shared" si="3"/>
        <v>255053132.20000002</v>
      </c>
    </row>
    <row r="15" spans="1:18" s="1" customFormat="1" x14ac:dyDescent="0.2">
      <c r="A15" s="20">
        <v>5</v>
      </c>
      <c r="B15" s="12" t="s">
        <v>61</v>
      </c>
      <c r="C15" s="10" t="s">
        <v>8</v>
      </c>
      <c r="D15" s="53">
        <f>КС!D15</f>
        <v>72648320.210000008</v>
      </c>
      <c r="E15" s="37">
        <f>'ДС(1-26)'!D15</f>
        <v>16547849</v>
      </c>
      <c r="F15" s="37">
        <f t="shared" si="2"/>
        <v>187248023.46000001</v>
      </c>
      <c r="G15" s="37">
        <f>' Профилактика Пр.1-26'!D17</f>
        <v>66294276.009999998</v>
      </c>
      <c r="H15" s="37">
        <f>'Диспан.набл.(КП) '!D15</f>
        <v>17940683</v>
      </c>
      <c r="I15" s="37">
        <f>'Центры здоровья Пр.1-26'!D15</f>
        <v>0</v>
      </c>
      <c r="J15" s="37">
        <f>'АПУ неотл.пом.(1-26)'!D15</f>
        <v>11227194</v>
      </c>
      <c r="K15" s="37">
        <f>'АПУ обращения 1-26'!D15</f>
        <v>38524207.63000001</v>
      </c>
      <c r="L15" s="37">
        <f>'ОДИ ПГГ(1-26) '!D15</f>
        <v>9725169.8200000003</v>
      </c>
      <c r="M15" s="37">
        <f>'ФАП(1-26) '!D15</f>
        <v>43004695</v>
      </c>
      <c r="N15" s="37">
        <f>'Объем средств по ПР'!D14</f>
        <v>531798</v>
      </c>
      <c r="O15" s="37">
        <f>' СМП (1- 26)'!D15</f>
        <v>0</v>
      </c>
      <c r="P15" s="37">
        <f>'Гемодиализ по видам МП(1-26) '!D15</f>
        <v>0</v>
      </c>
      <c r="Q15" s="37">
        <f>'Мед.реаб.(АПУ,ДС,КС) (1-26)'!D15</f>
        <v>0</v>
      </c>
      <c r="R15" s="37">
        <f t="shared" si="3"/>
        <v>276444192.67000002</v>
      </c>
    </row>
    <row r="16" spans="1:18" s="19" customFormat="1" x14ac:dyDescent="0.2">
      <c r="A16" s="20">
        <v>6</v>
      </c>
      <c r="B16" s="21" t="s">
        <v>62</v>
      </c>
      <c r="C16" s="10" t="s">
        <v>63</v>
      </c>
      <c r="D16" s="53">
        <f>КС!D16</f>
        <v>930144839.42999995</v>
      </c>
      <c r="E16" s="37">
        <f>'ДС(1-26)'!D16</f>
        <v>114214686</v>
      </c>
      <c r="F16" s="37">
        <f t="shared" si="2"/>
        <v>1024647113.8</v>
      </c>
      <c r="G16" s="37">
        <f>' Профилактика Пр.1-26'!D18</f>
        <v>449382403.23000002</v>
      </c>
      <c r="H16" s="37">
        <f>'Диспан.набл.(КП) '!D16</f>
        <v>105568180</v>
      </c>
      <c r="I16" s="37">
        <f>'Центры здоровья Пр.1-26'!D16</f>
        <v>21280450.139999997</v>
      </c>
      <c r="J16" s="37">
        <f>'АПУ неотл.пом.(1-26)'!D16</f>
        <v>75456467</v>
      </c>
      <c r="K16" s="37">
        <f>'АПУ обращения 1-26'!D16</f>
        <v>272459303.65999997</v>
      </c>
      <c r="L16" s="37">
        <f>'ОДИ ПГГ(1-26) '!D16</f>
        <v>94028560.769999996</v>
      </c>
      <c r="M16" s="37">
        <f>'ФАП(1-26) '!D16</f>
        <v>4469893</v>
      </c>
      <c r="N16" s="37">
        <f>'Объем средств по ПР'!D15</f>
        <v>2001856</v>
      </c>
      <c r="O16" s="37">
        <f>' СМП (1- 26)'!D16</f>
        <v>410931554</v>
      </c>
      <c r="P16" s="37">
        <f>'Гемодиализ по видам МП(1-26) '!D16</f>
        <v>829044</v>
      </c>
      <c r="Q16" s="37">
        <f>'Мед.реаб.(АПУ,ДС,КС) (1-26)'!D16</f>
        <v>40760079</v>
      </c>
      <c r="R16" s="37">
        <f t="shared" si="3"/>
        <v>2521527316.23</v>
      </c>
    </row>
    <row r="17" spans="1:18" s="1" customFormat="1" x14ac:dyDescent="0.2">
      <c r="A17" s="20">
        <v>7</v>
      </c>
      <c r="B17" s="12" t="s">
        <v>64</v>
      </c>
      <c r="C17" s="10" t="s">
        <v>215</v>
      </c>
      <c r="D17" s="53">
        <f>КС!D17</f>
        <v>271509453.32999998</v>
      </c>
      <c r="E17" s="37">
        <f>'ДС(1-26)'!D17</f>
        <v>40340181</v>
      </c>
      <c r="F17" s="37">
        <f t="shared" si="2"/>
        <v>425846700.22000003</v>
      </c>
      <c r="G17" s="37">
        <f>' Профилактика Пр.1-26'!D19</f>
        <v>166129526.08000001</v>
      </c>
      <c r="H17" s="37">
        <f>'Диспан.набл.(КП) '!D17</f>
        <v>45148447</v>
      </c>
      <c r="I17" s="37">
        <f>'Центры здоровья Пр.1-26'!D17</f>
        <v>10915669</v>
      </c>
      <c r="J17" s="37">
        <f>'АПУ неотл.пом.(1-26)'!D17</f>
        <v>28886774</v>
      </c>
      <c r="K17" s="37">
        <f>'АПУ обращения 1-26'!D17</f>
        <v>103561519.14</v>
      </c>
      <c r="L17" s="37">
        <f>'ОДИ ПГГ(1-26) '!D17</f>
        <v>28426871</v>
      </c>
      <c r="M17" s="37">
        <f>'ФАП(1-26) '!D17</f>
        <v>41786668</v>
      </c>
      <c r="N17" s="37">
        <f>'Объем средств по ПР'!D16</f>
        <v>991226</v>
      </c>
      <c r="O17" s="37">
        <f>' СМП (1- 26)'!D17</f>
        <v>0</v>
      </c>
      <c r="P17" s="37">
        <f>'Гемодиализ по видам МП(1-26) '!D17</f>
        <v>0</v>
      </c>
      <c r="Q17" s="37">
        <f>'Мед.реаб.(АПУ,ДС,КС) (1-26)'!D17</f>
        <v>21084083.689999998</v>
      </c>
      <c r="R17" s="37">
        <f t="shared" si="3"/>
        <v>758780418.24000001</v>
      </c>
    </row>
    <row r="18" spans="1:18" s="1" customFormat="1" x14ac:dyDescent="0.2">
      <c r="A18" s="20">
        <v>8</v>
      </c>
      <c r="B18" s="21" t="s">
        <v>65</v>
      </c>
      <c r="C18" s="10" t="s">
        <v>17</v>
      </c>
      <c r="D18" s="53">
        <f>КС!D18</f>
        <v>55887337.380000003</v>
      </c>
      <c r="E18" s="37">
        <f>'ДС(1-26)'!D18</f>
        <v>17868033</v>
      </c>
      <c r="F18" s="37">
        <f t="shared" si="2"/>
        <v>184214796.75999999</v>
      </c>
      <c r="G18" s="37">
        <f>' Профилактика Пр.1-26'!D20</f>
        <v>69346225.049999997</v>
      </c>
      <c r="H18" s="37">
        <f>'Диспан.набл.(КП) '!D18</f>
        <v>16188866</v>
      </c>
      <c r="I18" s="37">
        <f>'Центры здоровья Пр.1-26'!D18</f>
        <v>0</v>
      </c>
      <c r="J18" s="37">
        <f>'АПУ неотл.пом.(1-26)'!D18</f>
        <v>10699623</v>
      </c>
      <c r="K18" s="37">
        <f>'АПУ обращения 1-26'!D18</f>
        <v>40679778.710000008</v>
      </c>
      <c r="L18" s="37">
        <f>'ОДИ ПГГ(1-26) '!D18</f>
        <v>8597214</v>
      </c>
      <c r="M18" s="37">
        <f>'ФАП(1-26) '!D18</f>
        <v>38200189</v>
      </c>
      <c r="N18" s="37">
        <f>'Объем средств по ПР'!D17</f>
        <v>502901</v>
      </c>
      <c r="O18" s="37">
        <f>' СМП (1- 26)'!D18</f>
        <v>0</v>
      </c>
      <c r="P18" s="37">
        <f>'Гемодиализ по видам МП(1-26) '!D18</f>
        <v>0</v>
      </c>
      <c r="Q18" s="37">
        <f>'Мед.реаб.(АПУ,ДС,КС) (1-26)'!D18</f>
        <v>0</v>
      </c>
      <c r="R18" s="37">
        <f t="shared" si="3"/>
        <v>257970167.13999999</v>
      </c>
    </row>
    <row r="19" spans="1:18" s="1" customFormat="1" x14ac:dyDescent="0.2">
      <c r="A19" s="20">
        <v>9</v>
      </c>
      <c r="B19" s="21" t="s">
        <v>66</v>
      </c>
      <c r="C19" s="10" t="s">
        <v>6</v>
      </c>
      <c r="D19" s="53">
        <f>КС!D19</f>
        <v>83413444.260000005</v>
      </c>
      <c r="E19" s="37">
        <f>'ДС(1-26)'!D19</f>
        <v>14956923</v>
      </c>
      <c r="F19" s="37">
        <f t="shared" si="2"/>
        <v>204993578.11000001</v>
      </c>
      <c r="G19" s="37">
        <f>' Профилактика Пр.1-26'!D21</f>
        <v>59378046</v>
      </c>
      <c r="H19" s="37">
        <f>'Диспан.набл.(КП) '!D19</f>
        <v>23655849</v>
      </c>
      <c r="I19" s="37">
        <f>'Центры здоровья Пр.1-26'!D19</f>
        <v>0</v>
      </c>
      <c r="J19" s="37">
        <f>'АПУ неотл.пом.(1-26)'!D19</f>
        <v>10242348</v>
      </c>
      <c r="K19" s="37">
        <f>'АПУ обращения 1-26'!D19</f>
        <v>39761299.890000015</v>
      </c>
      <c r="L19" s="37">
        <f>'ОДИ ПГГ(1-26) '!D19</f>
        <v>10770907.219999999</v>
      </c>
      <c r="M19" s="37">
        <f>'ФАП(1-26) '!D19</f>
        <v>60719427</v>
      </c>
      <c r="N19" s="37">
        <f>'Объем средств по ПР'!D18</f>
        <v>465701</v>
      </c>
      <c r="O19" s="37">
        <f>' СМП (1- 26)'!D19</f>
        <v>0</v>
      </c>
      <c r="P19" s="37">
        <f>'Гемодиализ по видам МП(1-26) '!D19</f>
        <v>0</v>
      </c>
      <c r="Q19" s="37">
        <f>'Мед.реаб.(АПУ,ДС,КС) (1-26)'!D19</f>
        <v>0</v>
      </c>
      <c r="R19" s="37">
        <f t="shared" si="3"/>
        <v>303363945.37</v>
      </c>
    </row>
    <row r="20" spans="1:18" s="1" customFormat="1" x14ac:dyDescent="0.2">
      <c r="A20" s="20">
        <v>10</v>
      </c>
      <c r="B20" s="21" t="s">
        <v>67</v>
      </c>
      <c r="C20" s="10" t="s">
        <v>18</v>
      </c>
      <c r="D20" s="53">
        <f>КС!D20</f>
        <v>67545658.620000005</v>
      </c>
      <c r="E20" s="37">
        <f>'ДС(1-26)'!D20</f>
        <v>19368793</v>
      </c>
      <c r="F20" s="37">
        <f t="shared" si="2"/>
        <v>224558517.54000002</v>
      </c>
      <c r="G20" s="37">
        <f>' Профилактика Пр.1-26'!D22</f>
        <v>78873698.989999995</v>
      </c>
      <c r="H20" s="37">
        <f>'Диспан.набл.(КП) '!D20</f>
        <v>26798210</v>
      </c>
      <c r="I20" s="37">
        <f>'Центры здоровья Пр.1-26'!D20</f>
        <v>0</v>
      </c>
      <c r="J20" s="37">
        <f>'АПУ неотл.пом.(1-26)'!D20</f>
        <v>14100367</v>
      </c>
      <c r="K20" s="37">
        <f>'АПУ обращения 1-26'!D20</f>
        <v>48287023.550000012</v>
      </c>
      <c r="L20" s="37">
        <f>'ОДИ ПГГ(1-26) '!D20</f>
        <v>12783116</v>
      </c>
      <c r="M20" s="37">
        <f>'ФАП(1-26) '!D20</f>
        <v>43162351</v>
      </c>
      <c r="N20" s="37">
        <f>'Объем средств по ПР'!D19</f>
        <v>553751</v>
      </c>
      <c r="O20" s="37">
        <f>' СМП (1- 26)'!D20</f>
        <v>0</v>
      </c>
      <c r="P20" s="37">
        <f>'Гемодиализ по видам МП(1-26) '!D20</f>
        <v>0</v>
      </c>
      <c r="Q20" s="37">
        <f>'Мед.реаб.(АПУ,ДС,КС) (1-26)'!D20</f>
        <v>0</v>
      </c>
      <c r="R20" s="37">
        <f t="shared" si="3"/>
        <v>311472969.16000003</v>
      </c>
    </row>
    <row r="21" spans="1:18" s="1" customFormat="1" x14ac:dyDescent="0.2">
      <c r="A21" s="20">
        <v>11</v>
      </c>
      <c r="B21" s="21" t="s">
        <v>68</v>
      </c>
      <c r="C21" s="10" t="s">
        <v>7</v>
      </c>
      <c r="D21" s="53">
        <f>КС!D21</f>
        <v>74910133.210000008</v>
      </c>
      <c r="E21" s="37">
        <f>'ДС(1-26)'!D21</f>
        <v>14563696</v>
      </c>
      <c r="F21" s="37">
        <f t="shared" si="2"/>
        <v>177120423.29000002</v>
      </c>
      <c r="G21" s="37">
        <f>' Профилактика Пр.1-26'!D23</f>
        <v>59837325.539999992</v>
      </c>
      <c r="H21" s="37">
        <f>'Диспан.набл.(КП) '!D21</f>
        <v>16502955</v>
      </c>
      <c r="I21" s="37">
        <f>'Центры здоровья Пр.1-26'!D21</f>
        <v>0</v>
      </c>
      <c r="J21" s="37">
        <f>'АПУ неотл.пом.(1-26)'!D21</f>
        <v>10514818</v>
      </c>
      <c r="K21" s="37">
        <f>'АПУ обращения 1-26'!D21</f>
        <v>38993401.750000015</v>
      </c>
      <c r="L21" s="37">
        <f>'ОДИ ПГГ(1-26) '!D21</f>
        <v>9476329</v>
      </c>
      <c r="M21" s="37">
        <f>'ФАП(1-26) '!D21</f>
        <v>41338961</v>
      </c>
      <c r="N21" s="37">
        <f>'Объем средств по ПР'!D20</f>
        <v>456633</v>
      </c>
      <c r="O21" s="37">
        <f>' СМП (1- 26)'!D21</f>
        <v>0</v>
      </c>
      <c r="P21" s="37">
        <f>'Гемодиализ по видам МП(1-26) '!D21</f>
        <v>0</v>
      </c>
      <c r="Q21" s="37">
        <f>'Мед.реаб.(АПУ,ДС,КС) (1-26)'!D21</f>
        <v>0</v>
      </c>
      <c r="R21" s="37">
        <f t="shared" si="3"/>
        <v>266594252.50000003</v>
      </c>
    </row>
    <row r="22" spans="1:18" s="1" customFormat="1" x14ac:dyDescent="0.2">
      <c r="A22" s="20">
        <v>12</v>
      </c>
      <c r="B22" s="21" t="s">
        <v>69</v>
      </c>
      <c r="C22" s="10" t="s">
        <v>19</v>
      </c>
      <c r="D22" s="53">
        <f>КС!D22</f>
        <v>174058043.84999999</v>
      </c>
      <c r="E22" s="37">
        <f>'ДС(1-26)'!D22</f>
        <v>32353627</v>
      </c>
      <c r="F22" s="37">
        <f t="shared" si="2"/>
        <v>331907645.51999998</v>
      </c>
      <c r="G22" s="37">
        <f>' Профилактика Пр.1-26'!D24</f>
        <v>122275398.77000001</v>
      </c>
      <c r="H22" s="37">
        <f>'Диспан.набл.(КП) '!D22</f>
        <v>32355187</v>
      </c>
      <c r="I22" s="37">
        <f>'Центры здоровья Пр.1-26'!D22</f>
        <v>0</v>
      </c>
      <c r="J22" s="37">
        <f>'АПУ неотл.пом.(1-26)'!D22</f>
        <v>21863574.759999987</v>
      </c>
      <c r="K22" s="37">
        <f>'АПУ обращения 1-26'!D22</f>
        <v>73693844.99000001</v>
      </c>
      <c r="L22" s="37">
        <f>'ОДИ ПГГ(1-26) '!D22</f>
        <v>21691406</v>
      </c>
      <c r="M22" s="37">
        <f>'ФАП(1-26) '!D22</f>
        <v>59264490</v>
      </c>
      <c r="N22" s="37">
        <f>'Объем средств по ПР'!D21</f>
        <v>763744</v>
      </c>
      <c r="O22" s="37">
        <f>' СМП (1- 26)'!D22</f>
        <v>0</v>
      </c>
      <c r="P22" s="37">
        <f>'Гемодиализ по видам МП(1-26) '!D22</f>
        <v>0</v>
      </c>
      <c r="Q22" s="37">
        <f>'Мед.реаб.(АПУ,ДС,КС) (1-26)'!D22</f>
        <v>0</v>
      </c>
      <c r="R22" s="37">
        <f t="shared" si="3"/>
        <v>538319316.37</v>
      </c>
    </row>
    <row r="23" spans="1:18" s="1" customFormat="1" x14ac:dyDescent="0.2">
      <c r="A23" s="20">
        <v>13</v>
      </c>
      <c r="B23" s="21" t="s">
        <v>234</v>
      </c>
      <c r="C23" s="10" t="s">
        <v>235</v>
      </c>
      <c r="D23" s="53">
        <f>КС!D23</f>
        <v>0</v>
      </c>
      <c r="E23" s="37">
        <f>'ДС(1-26)'!D23</f>
        <v>0</v>
      </c>
      <c r="F23" s="37">
        <f t="shared" si="2"/>
        <v>7109222</v>
      </c>
      <c r="G23" s="37">
        <f>' Профилактика Пр.1-26'!D25</f>
        <v>0</v>
      </c>
      <c r="H23" s="37">
        <f>'Диспан.набл.(КП) '!D23</f>
        <v>0</v>
      </c>
      <c r="I23" s="37">
        <f>'Центры здоровья Пр.1-26'!D23</f>
        <v>0</v>
      </c>
      <c r="J23" s="37">
        <f>'АПУ неотл.пом.(1-26)'!D23</f>
        <v>0</v>
      </c>
      <c r="K23" s="37">
        <f>'АПУ обращения 1-26'!D23</f>
        <v>0</v>
      </c>
      <c r="L23" s="37">
        <f>'ОДИ ПГГ(1-26) '!D23</f>
        <v>7109222</v>
      </c>
      <c r="M23" s="37">
        <f>'ФАП(1-26) '!D23</f>
        <v>0</v>
      </c>
      <c r="N23" s="37">
        <f>'Объем средств по ПР'!D22</f>
        <v>0</v>
      </c>
      <c r="O23" s="37">
        <f>' СМП (1- 26)'!D23</f>
        <v>0</v>
      </c>
      <c r="P23" s="37">
        <f>'Гемодиализ по видам МП(1-26) '!D23</f>
        <v>0</v>
      </c>
      <c r="Q23" s="37">
        <f>'Мед.реаб.(АПУ,ДС,КС) (1-26)'!D23</f>
        <v>0</v>
      </c>
      <c r="R23" s="37">
        <f t="shared" si="3"/>
        <v>7109222</v>
      </c>
    </row>
    <row r="24" spans="1:18" s="1" customFormat="1" x14ac:dyDescent="0.2">
      <c r="A24" s="20">
        <v>14</v>
      </c>
      <c r="B24" s="21" t="s">
        <v>70</v>
      </c>
      <c r="C24" s="10" t="s">
        <v>22</v>
      </c>
      <c r="D24" s="53">
        <f>КС!D24</f>
        <v>78226383.469999999</v>
      </c>
      <c r="E24" s="37">
        <f>'ДС(1-26)'!D24</f>
        <v>20182514</v>
      </c>
      <c r="F24" s="37">
        <f t="shared" si="2"/>
        <v>218937436.58000001</v>
      </c>
      <c r="G24" s="37">
        <f>' Профилактика Пр.1-26'!D26</f>
        <v>83000673.700000003</v>
      </c>
      <c r="H24" s="37">
        <f>'Диспан.набл.(КП) '!D24</f>
        <v>20063234</v>
      </c>
      <c r="I24" s="37">
        <f>'Центры здоровья Пр.1-26'!D24</f>
        <v>0</v>
      </c>
      <c r="J24" s="37">
        <f>'АПУ неотл.пом.(1-26)'!D24</f>
        <v>12617838</v>
      </c>
      <c r="K24" s="37">
        <f>'АПУ обращения 1-26'!D24</f>
        <v>47759279.880000003</v>
      </c>
      <c r="L24" s="37">
        <f>'ОДИ ПГГ(1-26) '!D24</f>
        <v>9864740</v>
      </c>
      <c r="M24" s="37">
        <f>'ФАП(1-26) '!D24</f>
        <v>45012897</v>
      </c>
      <c r="N24" s="37">
        <f>'Объем средств по ПР'!D23</f>
        <v>618774</v>
      </c>
      <c r="O24" s="37">
        <f>' СМП (1- 26)'!D24</f>
        <v>0</v>
      </c>
      <c r="P24" s="37">
        <f>'Гемодиализ по видам МП(1-26) '!D24</f>
        <v>0</v>
      </c>
      <c r="Q24" s="37">
        <f>'Мед.реаб.(АПУ,ДС,КС) (1-26)'!D24</f>
        <v>0</v>
      </c>
      <c r="R24" s="37">
        <f t="shared" si="3"/>
        <v>317346334.05000001</v>
      </c>
    </row>
    <row r="25" spans="1:18" s="1" customFormat="1" x14ac:dyDescent="0.2">
      <c r="A25" s="20">
        <v>15</v>
      </c>
      <c r="B25" s="21" t="s">
        <v>71</v>
      </c>
      <c r="C25" s="10" t="s">
        <v>10</v>
      </c>
      <c r="D25" s="53">
        <f>КС!D25</f>
        <v>107764800.18000001</v>
      </c>
      <c r="E25" s="37">
        <f>'ДС(1-26)'!D25</f>
        <v>29964655</v>
      </c>
      <c r="F25" s="37">
        <f t="shared" si="2"/>
        <v>325050750.67000008</v>
      </c>
      <c r="G25" s="37">
        <f>' Профилактика Пр.1-26'!D27</f>
        <v>123174837.46000001</v>
      </c>
      <c r="H25" s="37">
        <f>'Диспан.набл.(КП) '!D25</f>
        <v>13640575</v>
      </c>
      <c r="I25" s="37">
        <f>'Центры здоровья Пр.1-26'!D25</f>
        <v>0</v>
      </c>
      <c r="J25" s="37">
        <f>'АПУ неотл.пом.(1-26)'!D25</f>
        <v>19397817.000000015</v>
      </c>
      <c r="K25" s="37">
        <f>'АПУ обращения 1-26'!D25</f>
        <v>71924169.050000012</v>
      </c>
      <c r="L25" s="37">
        <f>'ОДИ ПГГ(1-26) '!D25</f>
        <v>15911828.16</v>
      </c>
      <c r="M25" s="37">
        <f>'ФАП(1-26) '!D25</f>
        <v>80302748</v>
      </c>
      <c r="N25" s="37">
        <f>'Объем средств по ПР'!D24</f>
        <v>698776</v>
      </c>
      <c r="O25" s="37">
        <f>' СМП (1- 26)'!D25</f>
        <v>0</v>
      </c>
      <c r="P25" s="37">
        <f>'Гемодиализ по видам МП(1-26) '!D25</f>
        <v>0</v>
      </c>
      <c r="Q25" s="37">
        <f>'Мед.реаб.(АПУ,ДС,КС) (1-26)'!D25</f>
        <v>0</v>
      </c>
      <c r="R25" s="37">
        <f t="shared" si="3"/>
        <v>462780205.85000008</v>
      </c>
    </row>
    <row r="26" spans="1:18" s="1" customFormat="1" x14ac:dyDescent="0.2">
      <c r="A26" s="20">
        <v>16</v>
      </c>
      <c r="B26" s="21" t="s">
        <v>72</v>
      </c>
      <c r="C26" s="10" t="s">
        <v>348</v>
      </c>
      <c r="D26" s="53">
        <f>КС!D26</f>
        <v>179443670.44999999</v>
      </c>
      <c r="E26" s="37">
        <f>'ДС(1-26)'!D26</f>
        <v>41033313</v>
      </c>
      <c r="F26" s="37">
        <f t="shared" si="2"/>
        <v>402132093.64999998</v>
      </c>
      <c r="G26" s="37">
        <f>' Профилактика Пр.1-26'!D28</f>
        <v>161266020.28</v>
      </c>
      <c r="H26" s="37">
        <f>'Диспан.набл.(КП) '!D26</f>
        <v>26472562</v>
      </c>
      <c r="I26" s="37">
        <f>'Центры здоровья Пр.1-26'!D26</f>
        <v>0</v>
      </c>
      <c r="J26" s="37">
        <f>'АПУ неотл.пом.(1-26)'!D26</f>
        <v>25447101.679999951</v>
      </c>
      <c r="K26" s="37">
        <f>'АПУ обращения 1-26'!D26</f>
        <v>91666027.690000027</v>
      </c>
      <c r="L26" s="37">
        <f>'ОДИ ПГГ(1-26) '!D26</f>
        <v>23990495</v>
      </c>
      <c r="M26" s="37">
        <f>'ФАП(1-26) '!D26</f>
        <v>72434057</v>
      </c>
      <c r="N26" s="37">
        <f>'Объем средств по ПР'!D25</f>
        <v>855830</v>
      </c>
      <c r="O26" s="37">
        <f>' СМП (1- 26)'!D26</f>
        <v>0</v>
      </c>
      <c r="P26" s="37">
        <f>'Гемодиализ по видам МП(1-26) '!D26</f>
        <v>0</v>
      </c>
      <c r="Q26" s="37">
        <f>'Мед.реаб.(АПУ,ДС,КС) (1-26)'!D26</f>
        <v>0</v>
      </c>
      <c r="R26" s="37">
        <f t="shared" si="3"/>
        <v>622609077.0999999</v>
      </c>
    </row>
    <row r="27" spans="1:18" s="19" customFormat="1" x14ac:dyDescent="0.2">
      <c r="A27" s="20">
        <v>17</v>
      </c>
      <c r="B27" s="21" t="s">
        <v>73</v>
      </c>
      <c r="C27" s="10" t="s">
        <v>9</v>
      </c>
      <c r="D27" s="53">
        <f>КС!D27</f>
        <v>886178019.24999988</v>
      </c>
      <c r="E27" s="37">
        <f>'ДС(1-26)'!D27</f>
        <v>115930344</v>
      </c>
      <c r="F27" s="37">
        <f t="shared" si="2"/>
        <v>705254149.23000002</v>
      </c>
      <c r="G27" s="37">
        <f>' Профилактика Пр.1-26'!D29</f>
        <v>304078036.38999999</v>
      </c>
      <c r="H27" s="37">
        <f>'Диспан.набл.(КП) '!D27</f>
        <v>49526724</v>
      </c>
      <c r="I27" s="37">
        <f>'Центры здоровья Пр.1-26'!D27</f>
        <v>18374111.920000002</v>
      </c>
      <c r="J27" s="37">
        <f>'АПУ неотл.пом.(1-26)'!D27</f>
        <v>37052434</v>
      </c>
      <c r="K27" s="37">
        <f>'АПУ обращения 1-26'!D27</f>
        <v>173628998.33999997</v>
      </c>
      <c r="L27" s="37">
        <f>'ОДИ ПГГ(1-26) '!D27</f>
        <v>73644046.579999998</v>
      </c>
      <c r="M27" s="37">
        <f>'ФАП(1-26) '!D27</f>
        <v>47450889</v>
      </c>
      <c r="N27" s="37">
        <f>'Объем средств по ПР'!D26</f>
        <v>1498909</v>
      </c>
      <c r="O27" s="37">
        <f>' СМП (1- 26)'!D27</f>
        <v>276731201</v>
      </c>
      <c r="P27" s="37">
        <f>'Гемодиализ по видам МП(1-26) '!D27</f>
        <v>0</v>
      </c>
      <c r="Q27" s="37">
        <f>'Мед.реаб.(АПУ,ДС,КС) (1-26)'!D27</f>
        <v>45325055.719999999</v>
      </c>
      <c r="R27" s="37">
        <f t="shared" si="3"/>
        <v>2029418769.2</v>
      </c>
    </row>
    <row r="28" spans="1:18" s="1" customFormat="1" x14ac:dyDescent="0.2">
      <c r="A28" s="20">
        <v>18</v>
      </c>
      <c r="B28" s="12" t="s">
        <v>74</v>
      </c>
      <c r="C28" s="10" t="s">
        <v>11</v>
      </c>
      <c r="D28" s="53">
        <f>КС!D28</f>
        <v>42138944.32</v>
      </c>
      <c r="E28" s="37">
        <f>'ДС(1-26)'!D28</f>
        <v>12757463</v>
      </c>
      <c r="F28" s="37">
        <f t="shared" si="2"/>
        <v>140817834.84000003</v>
      </c>
      <c r="G28" s="37">
        <f>' Профилактика Пр.1-26'!D30</f>
        <v>53328568.700000003</v>
      </c>
      <c r="H28" s="37">
        <f>'Диспан.набл.(КП) '!D28</f>
        <v>9061596</v>
      </c>
      <c r="I28" s="37">
        <f>'Центры здоровья Пр.1-26'!D28</f>
        <v>0</v>
      </c>
      <c r="J28" s="37">
        <f>'АПУ неотл.пом.(1-26)'!D28</f>
        <v>8865990</v>
      </c>
      <c r="K28" s="37">
        <f>'АПУ обращения 1-26'!D28</f>
        <v>31223501.140000015</v>
      </c>
      <c r="L28" s="37">
        <f>'ОДИ ПГГ(1-26) '!D28</f>
        <v>5753766</v>
      </c>
      <c r="M28" s="37">
        <f>'ФАП(1-26) '!D28</f>
        <v>32184018</v>
      </c>
      <c r="N28" s="37">
        <f>'Объем средств по ПР'!D27</f>
        <v>400395</v>
      </c>
      <c r="O28" s="37">
        <f>' СМП (1- 26)'!D28</f>
        <v>0</v>
      </c>
      <c r="P28" s="37">
        <f>'Гемодиализ по видам МП(1-26) '!D28</f>
        <v>0</v>
      </c>
      <c r="Q28" s="37">
        <f>'Мед.реаб.(АПУ,ДС,КС) (1-26)'!D28</f>
        <v>0</v>
      </c>
      <c r="R28" s="37">
        <f t="shared" si="3"/>
        <v>195714242.16000003</v>
      </c>
    </row>
    <row r="29" spans="1:18" s="1" customFormat="1" x14ac:dyDescent="0.2">
      <c r="A29" s="20">
        <v>19</v>
      </c>
      <c r="B29" s="12" t="s">
        <v>75</v>
      </c>
      <c r="C29" s="10" t="s">
        <v>216</v>
      </c>
      <c r="D29" s="53">
        <f>КС!D29</f>
        <v>44282254.869999997</v>
      </c>
      <c r="E29" s="37">
        <f>'ДС(1-26)'!D29</f>
        <v>9117539</v>
      </c>
      <c r="F29" s="37">
        <f t="shared" si="2"/>
        <v>118640575.73</v>
      </c>
      <c r="G29" s="37">
        <f>' Профилактика Пр.1-26'!D31</f>
        <v>39745889.939999998</v>
      </c>
      <c r="H29" s="37">
        <f>'Диспан.набл.(КП) '!D29</f>
        <v>14319990</v>
      </c>
      <c r="I29" s="37">
        <f>'Центры здоровья Пр.1-26'!D29</f>
        <v>0</v>
      </c>
      <c r="J29" s="37">
        <f>'АПУ неотл.пом.(1-26)'!D29</f>
        <v>6533882</v>
      </c>
      <c r="K29" s="37">
        <f>'АПУ обращения 1-26'!D29</f>
        <v>25092411.79000001</v>
      </c>
      <c r="L29" s="37">
        <f>'ОДИ ПГГ(1-26) '!D29</f>
        <v>4556211</v>
      </c>
      <c r="M29" s="37">
        <f>'ФАП(1-26) '!D29</f>
        <v>27960738</v>
      </c>
      <c r="N29" s="37">
        <f>'Объем средств по ПР'!D28</f>
        <v>431453</v>
      </c>
      <c r="O29" s="37">
        <f>' СМП (1- 26)'!D29</f>
        <v>0</v>
      </c>
      <c r="P29" s="37">
        <f>'Гемодиализ по видам МП(1-26) '!D29</f>
        <v>0</v>
      </c>
      <c r="Q29" s="37">
        <f>'Мед.реаб.(АПУ,ДС,КС) (1-26)'!D29</f>
        <v>0</v>
      </c>
      <c r="R29" s="37">
        <f t="shared" si="3"/>
        <v>172040369.59999999</v>
      </c>
    </row>
    <row r="30" spans="1:18" x14ac:dyDescent="0.2">
      <c r="A30" s="20">
        <v>20</v>
      </c>
      <c r="B30" s="12" t="s">
        <v>76</v>
      </c>
      <c r="C30" s="10" t="s">
        <v>349</v>
      </c>
      <c r="D30" s="53">
        <f>КС!D30</f>
        <v>273898934.92000002</v>
      </c>
      <c r="E30" s="37">
        <f>'ДС(1-26)'!D30</f>
        <v>51058523</v>
      </c>
      <c r="F30" s="37">
        <f t="shared" si="2"/>
        <v>508170299.53000003</v>
      </c>
      <c r="G30" s="37">
        <f>' Профилактика Пр.1-26'!D32</f>
        <v>202242647.07000002</v>
      </c>
      <c r="H30" s="37">
        <f>'Диспан.набл.(КП) '!D30</f>
        <v>49909605</v>
      </c>
      <c r="I30" s="37">
        <f>'Центры здоровья Пр.1-26'!D30</f>
        <v>0</v>
      </c>
      <c r="J30" s="37">
        <f>'АПУ неотл.пом.(1-26)'!D30</f>
        <v>26709360</v>
      </c>
      <c r="K30" s="37">
        <f>'АПУ обращения 1-26'!D30</f>
        <v>126599935.75000003</v>
      </c>
      <c r="L30" s="37">
        <f>'ОДИ ПГГ(1-26) '!D30</f>
        <v>32552270.710000001</v>
      </c>
      <c r="M30" s="37">
        <f>'ФАП(1-26) '!D30</f>
        <v>69222923</v>
      </c>
      <c r="N30" s="37">
        <f>'Объем средств по ПР'!D29</f>
        <v>933558</v>
      </c>
      <c r="O30" s="37">
        <f>' СМП (1- 26)'!D30</f>
        <v>0</v>
      </c>
      <c r="P30" s="37">
        <f>'Гемодиализ по видам МП(1-26) '!D30</f>
        <v>0</v>
      </c>
      <c r="Q30" s="37">
        <f>'Мед.реаб.(АПУ,ДС,КС) (1-26)'!D30</f>
        <v>21191037.350000001</v>
      </c>
      <c r="R30" s="37">
        <f t="shared" si="3"/>
        <v>854318794.80000007</v>
      </c>
    </row>
    <row r="31" spans="1:18" s="19" customFormat="1" x14ac:dyDescent="0.2">
      <c r="A31" s="20">
        <v>21</v>
      </c>
      <c r="B31" s="12" t="s">
        <v>77</v>
      </c>
      <c r="C31" s="10" t="s">
        <v>38</v>
      </c>
      <c r="D31" s="53">
        <f>КС!D31</f>
        <v>517398769.38000005</v>
      </c>
      <c r="E31" s="37">
        <f>'ДС(1-26)'!D31</f>
        <v>66559038</v>
      </c>
      <c r="F31" s="37">
        <f t="shared" si="2"/>
        <v>418390455.52000004</v>
      </c>
      <c r="G31" s="37">
        <f>' Профилактика Пр.1-26'!D33</f>
        <v>187112766.97999999</v>
      </c>
      <c r="H31" s="37">
        <f>'Диспан.набл.(КП) '!D31</f>
        <v>35072335</v>
      </c>
      <c r="I31" s="37">
        <f>'Центры здоровья Пр.1-26'!D31</f>
        <v>11750854.140000019</v>
      </c>
      <c r="J31" s="37">
        <f>'АПУ неотл.пом.(1-26)'!D31</f>
        <v>32245428</v>
      </c>
      <c r="K31" s="37">
        <f>'АПУ обращения 1-26'!D31</f>
        <v>105399305.40000002</v>
      </c>
      <c r="L31" s="37">
        <f>'ОДИ ПГГ(1-26) '!D31</f>
        <v>43364550</v>
      </c>
      <c r="M31" s="37">
        <f>'ФАП(1-26) '!D31</f>
        <v>2556085</v>
      </c>
      <c r="N31" s="37">
        <f>'Объем средств по ПР'!D30</f>
        <v>889131</v>
      </c>
      <c r="O31" s="37">
        <f>' СМП (1- 26)'!D31</f>
        <v>187201813</v>
      </c>
      <c r="P31" s="37">
        <f>'Гемодиализ по видам МП(1-26) '!D31</f>
        <v>0</v>
      </c>
      <c r="Q31" s="37">
        <f>'Мед.реаб.(АПУ,ДС,КС) (1-26)'!D31</f>
        <v>9803952.2300000004</v>
      </c>
      <c r="R31" s="37">
        <f t="shared" si="3"/>
        <v>1199354028.1300001</v>
      </c>
    </row>
    <row r="32" spans="1:18" s="19" customFormat="1" x14ac:dyDescent="0.2">
      <c r="A32" s="20">
        <v>22</v>
      </c>
      <c r="B32" s="21" t="s">
        <v>78</v>
      </c>
      <c r="C32" s="10" t="s">
        <v>79</v>
      </c>
      <c r="D32" s="53">
        <f>КС!D32</f>
        <v>0</v>
      </c>
      <c r="E32" s="37">
        <f>'ДС(1-26)'!D32</f>
        <v>21358934</v>
      </c>
      <c r="F32" s="37">
        <f t="shared" si="2"/>
        <v>155590718.98999998</v>
      </c>
      <c r="G32" s="37">
        <f>' Профилактика Пр.1-26'!D34</f>
        <v>75699778.689999998</v>
      </c>
      <c r="H32" s="37">
        <f>'Диспан.набл.(КП) '!D32</f>
        <v>14886506</v>
      </c>
      <c r="I32" s="37">
        <f>'Центры здоровья Пр.1-26'!D32</f>
        <v>0</v>
      </c>
      <c r="J32" s="37">
        <f>'АПУ неотл.пом.(1-26)'!D32</f>
        <v>11682732</v>
      </c>
      <c r="K32" s="37">
        <f>'АПУ обращения 1-26'!D32</f>
        <v>46184549.299999975</v>
      </c>
      <c r="L32" s="37">
        <f>'ОДИ ПГГ(1-26) '!D32</f>
        <v>6698760</v>
      </c>
      <c r="M32" s="37">
        <f>'ФАП(1-26) '!D32</f>
        <v>0</v>
      </c>
      <c r="N32" s="37">
        <f>'Объем средств по ПР'!D31</f>
        <v>438393</v>
      </c>
      <c r="O32" s="37">
        <f>' СМП (1- 26)'!D32</f>
        <v>30440157</v>
      </c>
      <c r="P32" s="37">
        <f>'Гемодиализ по видам МП(1-26) '!D32</f>
        <v>0</v>
      </c>
      <c r="Q32" s="37">
        <f>'Мед.реаб.(АПУ,ДС,КС) (1-26)'!D32</f>
        <v>979405.48</v>
      </c>
      <c r="R32" s="37">
        <f t="shared" si="3"/>
        <v>208369215.46999997</v>
      </c>
    </row>
    <row r="33" spans="1:18" s="1" customFormat="1" ht="12" customHeight="1" x14ac:dyDescent="0.2">
      <c r="A33" s="20">
        <v>23</v>
      </c>
      <c r="B33" s="21" t="s">
        <v>80</v>
      </c>
      <c r="C33" s="10" t="s">
        <v>81</v>
      </c>
      <c r="D33" s="53">
        <f>КС!D33</f>
        <v>0</v>
      </c>
      <c r="E33" s="37">
        <f>'ДС(1-26)'!D33</f>
        <v>0</v>
      </c>
      <c r="F33" s="37">
        <f t="shared" si="2"/>
        <v>11128972.260000009</v>
      </c>
      <c r="G33" s="37">
        <f>' Профилактика Пр.1-26'!D35</f>
        <v>0</v>
      </c>
      <c r="H33" s="37">
        <f>'Диспан.набл.(КП) '!D33</f>
        <v>0</v>
      </c>
      <c r="I33" s="37">
        <f>'Центры здоровья Пр.1-26'!D33</f>
        <v>0</v>
      </c>
      <c r="J33" s="37">
        <f>'АПУ неотл.пом.(1-26)'!D33</f>
        <v>0</v>
      </c>
      <c r="K33" s="37">
        <f>'АПУ обращения 1-26'!D33</f>
        <v>2702060.2600000086</v>
      </c>
      <c r="L33" s="37">
        <f>'ОДИ ПГГ(1-26) '!D33</f>
        <v>8426912</v>
      </c>
      <c r="M33" s="37">
        <f>'ФАП(1-26) '!D33</f>
        <v>0</v>
      </c>
      <c r="N33" s="37">
        <f>'Объем средств по ПР'!D32</f>
        <v>0</v>
      </c>
      <c r="O33" s="37">
        <f>' СМП (1- 26)'!D33</f>
        <v>0</v>
      </c>
      <c r="P33" s="37">
        <f>'Гемодиализ по видам МП(1-26) '!D33</f>
        <v>0</v>
      </c>
      <c r="Q33" s="37">
        <f>'Мед.реаб.(АПУ,ДС,КС) (1-26)'!D33</f>
        <v>0</v>
      </c>
      <c r="R33" s="37">
        <f t="shared" si="3"/>
        <v>11128972.260000009</v>
      </c>
    </row>
    <row r="34" spans="1:18" s="1" customFormat="1" ht="24" x14ac:dyDescent="0.2">
      <c r="A34" s="20">
        <v>24</v>
      </c>
      <c r="B34" s="21" t="s">
        <v>82</v>
      </c>
      <c r="C34" s="10" t="s">
        <v>83</v>
      </c>
      <c r="D34" s="53">
        <f>КС!D34</f>
        <v>0</v>
      </c>
      <c r="E34" s="37">
        <f>'ДС(1-26)'!D34</f>
        <v>0</v>
      </c>
      <c r="F34" s="37">
        <f t="shared" si="2"/>
        <v>0</v>
      </c>
      <c r="G34" s="37">
        <f>' Профилактика Пр.1-26'!D36</f>
        <v>0</v>
      </c>
      <c r="H34" s="37">
        <f>'Диспан.набл.(КП) '!D34</f>
        <v>0</v>
      </c>
      <c r="I34" s="37">
        <f>'Центры здоровья Пр.1-26'!D34</f>
        <v>0</v>
      </c>
      <c r="J34" s="37">
        <f>'АПУ неотл.пом.(1-26)'!D34</f>
        <v>0</v>
      </c>
      <c r="K34" s="37">
        <f>'АПУ обращения 1-26'!D34</f>
        <v>0</v>
      </c>
      <c r="L34" s="37">
        <f>'ОДИ ПГГ(1-26) '!D34</f>
        <v>0</v>
      </c>
      <c r="M34" s="37">
        <f>'ФАП(1-26) '!D34</f>
        <v>0</v>
      </c>
      <c r="N34" s="37">
        <f>'Объем средств по ПР'!D33</f>
        <v>0</v>
      </c>
      <c r="O34" s="37">
        <f>' СМП (1- 26)'!D34</f>
        <v>0</v>
      </c>
      <c r="P34" s="37">
        <f>'Гемодиализ по видам МП(1-26) '!D34</f>
        <v>0</v>
      </c>
      <c r="Q34" s="37">
        <f>'Мед.реаб.(АПУ,ДС,КС) (1-26)'!D34</f>
        <v>21198264</v>
      </c>
      <c r="R34" s="37">
        <f t="shared" si="3"/>
        <v>21198264</v>
      </c>
    </row>
    <row r="35" spans="1:18" s="1" customFormat="1" x14ac:dyDescent="0.2">
      <c r="A35" s="20">
        <v>25</v>
      </c>
      <c r="B35" s="12" t="s">
        <v>84</v>
      </c>
      <c r="C35" s="10" t="s">
        <v>85</v>
      </c>
      <c r="D35" s="53">
        <f>КС!D35</f>
        <v>2122311673.02</v>
      </c>
      <c r="E35" s="37">
        <f>'ДС(1-26)'!D35</f>
        <v>184219138</v>
      </c>
      <c r="F35" s="37">
        <f t="shared" si="2"/>
        <v>1824425534.7399998</v>
      </c>
      <c r="G35" s="37">
        <f>' Профилактика Пр.1-26'!D37</f>
        <v>745170948.05999994</v>
      </c>
      <c r="H35" s="37">
        <f>'Диспан.набл.(КП) '!D35</f>
        <v>246910514</v>
      </c>
      <c r="I35" s="37">
        <f>'Центры здоровья Пр.1-26'!D35</f>
        <v>31545421.809999999</v>
      </c>
      <c r="J35" s="37">
        <f>'АПУ неотл.пом.(1-26)'!D35</f>
        <v>96807357</v>
      </c>
      <c r="K35" s="37">
        <f>'АПУ обращения 1-26'!D35</f>
        <v>405794779.13999993</v>
      </c>
      <c r="L35" s="37">
        <f>'ОДИ ПГГ(1-26) '!D35</f>
        <v>221571638.73000002</v>
      </c>
      <c r="M35" s="37">
        <f>'ФАП(1-26) '!D35</f>
        <v>73045507</v>
      </c>
      <c r="N35" s="37">
        <f>'Объем средств по ПР'!D34</f>
        <v>3579369</v>
      </c>
      <c r="O35" s="37">
        <f>' СМП (1- 26)'!D35</f>
        <v>0</v>
      </c>
      <c r="P35" s="37">
        <f>'Гемодиализ по видам МП(1-26) '!D35</f>
        <v>4590821</v>
      </c>
      <c r="Q35" s="37">
        <f>'Мед.реаб.(АПУ,ДС,КС) (1-26)'!D35</f>
        <v>45278322.240000002</v>
      </c>
      <c r="R35" s="37">
        <f t="shared" si="3"/>
        <v>4180825488.9999995</v>
      </c>
    </row>
    <row r="36" spans="1:18" s="1" customFormat="1" ht="15.75" customHeight="1" x14ac:dyDescent="0.2">
      <c r="A36" s="20">
        <v>26</v>
      </c>
      <c r="B36" s="21" t="s">
        <v>86</v>
      </c>
      <c r="C36" s="10" t="s">
        <v>87</v>
      </c>
      <c r="D36" s="53">
        <f>КС!D36</f>
        <v>97065251.370000005</v>
      </c>
      <c r="E36" s="37">
        <f>'ДС(1-26)'!D36</f>
        <v>45486175</v>
      </c>
      <c r="F36" s="37">
        <f t="shared" si="2"/>
        <v>228525431.59</v>
      </c>
      <c r="G36" s="37">
        <f>' Профилактика Пр.1-26'!D38</f>
        <v>146285840.41</v>
      </c>
      <c r="H36" s="37">
        <f>'Диспан.набл.(КП) '!D36</f>
        <v>543568</v>
      </c>
      <c r="I36" s="37">
        <f>'Центры здоровья Пр.1-26'!D36</f>
        <v>0</v>
      </c>
      <c r="J36" s="37">
        <f>'АПУ неотл.пом.(1-26)'!D36</f>
        <v>24456880</v>
      </c>
      <c r="K36" s="37">
        <f>'АПУ обращения 1-26'!D36</f>
        <v>50349128.18</v>
      </c>
      <c r="L36" s="37">
        <f>'ОДИ ПГГ(1-26) '!D36</f>
        <v>6142137</v>
      </c>
      <c r="M36" s="37">
        <f>'ФАП(1-26) '!D36</f>
        <v>0</v>
      </c>
      <c r="N36" s="37">
        <f>'Объем средств по ПР'!D35</f>
        <v>747878</v>
      </c>
      <c r="O36" s="37">
        <f>' СМП (1- 26)'!D36</f>
        <v>0</v>
      </c>
      <c r="P36" s="37">
        <f>'Гемодиализ по видам МП(1-26) '!D36</f>
        <v>0</v>
      </c>
      <c r="Q36" s="37">
        <f>'Мед.реаб.(АПУ,ДС,КС) (1-26)'!D36</f>
        <v>47334557.170000002</v>
      </c>
      <c r="R36" s="37">
        <f t="shared" si="3"/>
        <v>418411415.13000005</v>
      </c>
    </row>
    <row r="37" spans="1:18" s="1" customFormat="1" x14ac:dyDescent="0.2">
      <c r="A37" s="20">
        <v>27</v>
      </c>
      <c r="B37" s="13" t="s">
        <v>88</v>
      </c>
      <c r="C37" s="10" t="s">
        <v>89</v>
      </c>
      <c r="D37" s="53">
        <f>КС!D37</f>
        <v>0</v>
      </c>
      <c r="E37" s="37">
        <f>'ДС(1-26)'!D37</f>
        <v>0</v>
      </c>
      <c r="F37" s="37">
        <f t="shared" si="2"/>
        <v>179595886.44</v>
      </c>
      <c r="G37" s="37">
        <f>' Профилактика Пр.1-26'!D39</f>
        <v>27020103.529999997</v>
      </c>
      <c r="H37" s="37">
        <f>'Диспан.набл.(КП) '!D37</f>
        <v>0</v>
      </c>
      <c r="I37" s="37">
        <f>'Центры здоровья Пр.1-26'!D37</f>
        <v>0</v>
      </c>
      <c r="J37" s="37">
        <f>'АПУ неотл.пом.(1-26)'!D37</f>
        <v>10341309</v>
      </c>
      <c r="K37" s="37">
        <f>'АПУ обращения 1-26'!D37</f>
        <v>142234473.91</v>
      </c>
      <c r="L37" s="37">
        <f>'ОДИ ПГГ(1-26) '!D37</f>
        <v>0</v>
      </c>
      <c r="M37" s="37">
        <f>'ФАП(1-26) '!D37</f>
        <v>0</v>
      </c>
      <c r="N37" s="37">
        <f>'Объем средств по ПР'!D36</f>
        <v>0</v>
      </c>
      <c r="O37" s="37">
        <f>' СМП (1- 26)'!D37</f>
        <v>0</v>
      </c>
      <c r="P37" s="37">
        <f>'Гемодиализ по видам МП(1-26) '!D37</f>
        <v>0</v>
      </c>
      <c r="Q37" s="37">
        <f>'Мед.реаб.(АПУ,ДС,КС) (1-26)'!D37</f>
        <v>0</v>
      </c>
      <c r="R37" s="37">
        <f t="shared" si="3"/>
        <v>179595886.44</v>
      </c>
    </row>
    <row r="38" spans="1:18" s="19" customFormat="1" x14ac:dyDescent="0.2">
      <c r="A38" s="20">
        <v>28</v>
      </c>
      <c r="B38" s="13" t="s">
        <v>90</v>
      </c>
      <c r="C38" s="10" t="s">
        <v>39</v>
      </c>
      <c r="D38" s="53">
        <f>КС!D38</f>
        <v>637733765.31000006</v>
      </c>
      <c r="E38" s="37">
        <f>'ДС(1-26)'!D38</f>
        <v>63326945</v>
      </c>
      <c r="F38" s="37">
        <f t="shared" si="2"/>
        <v>571126412.68000007</v>
      </c>
      <c r="G38" s="37">
        <f>' Профилактика Пр.1-26'!D40</f>
        <v>229690049.26999998</v>
      </c>
      <c r="H38" s="37">
        <f>'Диспан.набл.(КП) '!D38</f>
        <v>40374117.000000022</v>
      </c>
      <c r="I38" s="37">
        <f>'Центры здоровья Пр.1-26'!D38</f>
        <v>10483749.999999998</v>
      </c>
      <c r="J38" s="37">
        <f>'АПУ неотл.пом.(1-26)'!D38</f>
        <v>41798690</v>
      </c>
      <c r="K38" s="37">
        <f>'АПУ обращения 1-26'!D38</f>
        <v>141487818.41000003</v>
      </c>
      <c r="L38" s="37">
        <f>'ОДИ ПГГ(1-26) '!D38</f>
        <v>54911001</v>
      </c>
      <c r="M38" s="37">
        <f>'ФАП(1-26) '!D38</f>
        <v>51262152</v>
      </c>
      <c r="N38" s="37">
        <f>'Объем средств по ПР'!D37</f>
        <v>1118835</v>
      </c>
      <c r="O38" s="37">
        <f>' СМП (1- 26)'!D38</f>
        <v>276509169</v>
      </c>
      <c r="P38" s="37">
        <f>'Гемодиализ по видам МП(1-26) '!D38</f>
        <v>0</v>
      </c>
      <c r="Q38" s="37">
        <f>'Мед.реаб.(АПУ,ДС,КС) (1-26)'!D38</f>
        <v>20104317.449999999</v>
      </c>
      <c r="R38" s="37">
        <f t="shared" si="3"/>
        <v>1568800609.4400003</v>
      </c>
    </row>
    <row r="39" spans="1:18" x14ac:dyDescent="0.2">
      <c r="A39" s="20">
        <v>29</v>
      </c>
      <c r="B39" s="12" t="s">
        <v>91</v>
      </c>
      <c r="C39" s="10" t="s">
        <v>37</v>
      </c>
      <c r="D39" s="53">
        <f>КС!D39</f>
        <v>786872415.23000002</v>
      </c>
      <c r="E39" s="37">
        <f>'ДС(1-26)'!D39</f>
        <v>96970735</v>
      </c>
      <c r="F39" s="37">
        <f t="shared" si="2"/>
        <v>795048500.67000008</v>
      </c>
      <c r="G39" s="37">
        <f>' Профилактика Пр.1-26'!D41</f>
        <v>370325999.69999999</v>
      </c>
      <c r="H39" s="37">
        <f>'Диспан.набл.(КП) '!D39</f>
        <v>77244346</v>
      </c>
      <c r="I39" s="37">
        <f>'Центры здоровья Пр.1-26'!D39</f>
        <v>19086353.809999999</v>
      </c>
      <c r="J39" s="37">
        <f>'АПУ неотл.пом.(1-26)'!D39</f>
        <v>45576194.13000001</v>
      </c>
      <c r="K39" s="37">
        <f>'АПУ обращения 1-26'!D39</f>
        <v>211019852.79000002</v>
      </c>
      <c r="L39" s="37">
        <f>'ОДИ ПГГ(1-26) '!D39</f>
        <v>70240420.24000001</v>
      </c>
      <c r="M39" s="37">
        <f>'ФАП(1-26) '!D39</f>
        <v>0</v>
      </c>
      <c r="N39" s="37">
        <f>'Объем средств по ПР'!D38</f>
        <v>1555334</v>
      </c>
      <c r="O39" s="37">
        <f>' СМП (1- 26)'!D39</f>
        <v>0</v>
      </c>
      <c r="P39" s="37">
        <f>'Гемодиализ по видам МП(1-26) '!D39</f>
        <v>0</v>
      </c>
      <c r="Q39" s="37">
        <f>'Мед.реаб.(АПУ,ДС,КС) (1-26)'!D39</f>
        <v>7094739.6600000001</v>
      </c>
      <c r="R39" s="37">
        <f t="shared" si="3"/>
        <v>1685986390.5600002</v>
      </c>
    </row>
    <row r="40" spans="1:18" s="1" customFormat="1" x14ac:dyDescent="0.2">
      <c r="A40" s="20">
        <v>30</v>
      </c>
      <c r="B40" s="13" t="s">
        <v>92</v>
      </c>
      <c r="C40" s="10" t="s">
        <v>16</v>
      </c>
      <c r="D40" s="53">
        <f>КС!D40</f>
        <v>76027692.689999998</v>
      </c>
      <c r="E40" s="37">
        <f>'ДС(1-26)'!D40</f>
        <v>18820724</v>
      </c>
      <c r="F40" s="37">
        <f t="shared" si="2"/>
        <v>205211291.7779423</v>
      </c>
      <c r="G40" s="37">
        <f>' Профилактика Пр.1-26'!D42</f>
        <v>70590517.409999996</v>
      </c>
      <c r="H40" s="37">
        <f>'Диспан.набл.(КП) '!D40</f>
        <v>15497295</v>
      </c>
      <c r="I40" s="37">
        <f>'Центры здоровья Пр.1-26'!D40</f>
        <v>0</v>
      </c>
      <c r="J40" s="37">
        <f>'АПУ неотл.пом.(1-26)'!D40</f>
        <v>12038724.927942296</v>
      </c>
      <c r="K40" s="37">
        <f>'АПУ обращения 1-26'!D40</f>
        <v>43535739.44000002</v>
      </c>
      <c r="L40" s="37">
        <f>'ОДИ ПГГ(1-26) '!D40</f>
        <v>10387740</v>
      </c>
      <c r="M40" s="37">
        <f>'ФАП(1-26) '!D40</f>
        <v>52641610</v>
      </c>
      <c r="N40" s="37">
        <f>'Объем средств по ПР'!D39</f>
        <v>519665</v>
      </c>
      <c r="O40" s="37">
        <f>' СМП (1- 26)'!D40</f>
        <v>0</v>
      </c>
      <c r="P40" s="37">
        <f>'Гемодиализ по видам МП(1-26) '!D40</f>
        <v>0</v>
      </c>
      <c r="Q40" s="37">
        <f>'Мед.реаб.(АПУ,ДС,КС) (1-26)'!D40</f>
        <v>0</v>
      </c>
      <c r="R40" s="37">
        <f t="shared" si="3"/>
        <v>300059708.4679423</v>
      </c>
    </row>
    <row r="41" spans="1:18" s="1" customFormat="1" x14ac:dyDescent="0.2">
      <c r="A41" s="20">
        <v>31</v>
      </c>
      <c r="B41" s="21" t="s">
        <v>93</v>
      </c>
      <c r="C41" s="10" t="s">
        <v>21</v>
      </c>
      <c r="D41" s="53">
        <f>КС!D41</f>
        <v>396174226.85000002</v>
      </c>
      <c r="E41" s="37">
        <f>'ДС(1-26)'!D41</f>
        <v>68543389</v>
      </c>
      <c r="F41" s="37">
        <f t="shared" si="2"/>
        <v>579718126.33000004</v>
      </c>
      <c r="G41" s="37">
        <f>' Профилактика Пр.1-26'!D43</f>
        <v>249022718.72</v>
      </c>
      <c r="H41" s="37">
        <f>'Диспан.набл.(КП) '!D41</f>
        <v>68994086</v>
      </c>
      <c r="I41" s="37">
        <f>'Центры здоровья Пр.1-26'!D41</f>
        <v>10602307.890000001</v>
      </c>
      <c r="J41" s="37">
        <f>'АПУ неотл.пом.(1-26)'!D41</f>
        <v>29989818.170000024</v>
      </c>
      <c r="K41" s="37">
        <f>'АПУ обращения 1-26'!D41</f>
        <v>142756196.86000001</v>
      </c>
      <c r="L41" s="37">
        <f>'ОДИ ПГГ(1-26) '!D41</f>
        <v>39229803.689999998</v>
      </c>
      <c r="M41" s="37">
        <f>'ФАП(1-26) '!D41</f>
        <v>37989251</v>
      </c>
      <c r="N41" s="37">
        <f>'Объем средств по ПР'!D40</f>
        <v>1133944</v>
      </c>
      <c r="O41" s="37">
        <f>' СМП (1- 26)'!D41</f>
        <v>0</v>
      </c>
      <c r="P41" s="37">
        <f>'Гемодиализ по видам МП(1-26) '!D41</f>
        <v>0</v>
      </c>
      <c r="Q41" s="37">
        <f>'Мед.реаб.(АПУ,ДС,КС) (1-26)'!D41</f>
        <v>20634231.819999997</v>
      </c>
      <c r="R41" s="37">
        <f t="shared" si="3"/>
        <v>1065069974.0000001</v>
      </c>
    </row>
    <row r="42" spans="1:18" s="1" customFormat="1" x14ac:dyDescent="0.2">
      <c r="A42" s="20">
        <v>32</v>
      </c>
      <c r="B42" s="13" t="s">
        <v>94</v>
      </c>
      <c r="C42" s="10" t="s">
        <v>24</v>
      </c>
      <c r="D42" s="53">
        <f>КС!D42</f>
        <v>84196616.079999998</v>
      </c>
      <c r="E42" s="37">
        <f>'ДС(1-26)'!D42</f>
        <v>21800346</v>
      </c>
      <c r="F42" s="37">
        <f t="shared" si="2"/>
        <v>255388978.36000001</v>
      </c>
      <c r="G42" s="37">
        <f>' Профилактика Пр.1-26'!D44</f>
        <v>93985765.520000011</v>
      </c>
      <c r="H42" s="37">
        <f>'Диспан.набл.(КП) '!D42</f>
        <v>27153318</v>
      </c>
      <c r="I42" s="37">
        <f>'Центры здоровья Пр.1-26'!D42</f>
        <v>0</v>
      </c>
      <c r="J42" s="37">
        <f>'АПУ неотл.пом.(1-26)'!D42</f>
        <v>13338240</v>
      </c>
      <c r="K42" s="37">
        <f>'АПУ обращения 1-26'!D42</f>
        <v>55016496.840000018</v>
      </c>
      <c r="L42" s="37">
        <f>'ОДИ ПГГ(1-26) '!D42</f>
        <v>14180626</v>
      </c>
      <c r="M42" s="37">
        <f>'ФАП(1-26) '!D42</f>
        <v>51348724</v>
      </c>
      <c r="N42" s="37">
        <f>'Объем средств по ПР'!D41</f>
        <v>365808</v>
      </c>
      <c r="O42" s="37">
        <f>' СМП (1- 26)'!D42</f>
        <v>0</v>
      </c>
      <c r="P42" s="37">
        <f>'Гемодиализ по видам МП(1-26) '!D42</f>
        <v>0</v>
      </c>
      <c r="Q42" s="37">
        <f>'Мед.реаб.(АПУ,ДС,КС) (1-26)'!D42</f>
        <v>0</v>
      </c>
      <c r="R42" s="37">
        <f t="shared" si="3"/>
        <v>361385940.44</v>
      </c>
    </row>
    <row r="43" spans="1:18" x14ac:dyDescent="0.2">
      <c r="A43" s="20">
        <v>33</v>
      </c>
      <c r="B43" s="12" t="s">
        <v>95</v>
      </c>
      <c r="C43" s="10" t="s">
        <v>217</v>
      </c>
      <c r="D43" s="53">
        <f>КС!D43</f>
        <v>283874472.69999999</v>
      </c>
      <c r="E43" s="37">
        <f>'ДС(1-26)'!D43</f>
        <v>59924533</v>
      </c>
      <c r="F43" s="37">
        <f t="shared" ref="F43:F74" si="4">G43+H43+I43+J43+K43+L43+M43+N43</f>
        <v>588247274.31999993</v>
      </c>
      <c r="G43" s="37">
        <f>' Профилактика Пр.1-26'!D45</f>
        <v>253473505.73000002</v>
      </c>
      <c r="H43" s="37">
        <f>'Диспан.набл.(КП) '!D43</f>
        <v>63481939</v>
      </c>
      <c r="I43" s="37">
        <f>'Центры здоровья Пр.1-26'!D43</f>
        <v>0</v>
      </c>
      <c r="J43" s="37">
        <f>'АПУ неотл.пом.(1-26)'!D43</f>
        <v>38542696.239999965</v>
      </c>
      <c r="K43" s="37">
        <f>'АПУ обращения 1-26'!D43</f>
        <v>139170360.34999996</v>
      </c>
      <c r="L43" s="37">
        <f>'ОДИ ПГГ(1-26) '!D43</f>
        <v>32145666</v>
      </c>
      <c r="M43" s="37">
        <f>'ФАП(1-26) '!D43</f>
        <v>60087232</v>
      </c>
      <c r="N43" s="37">
        <f>'Объем средств по ПР'!D42</f>
        <v>1345875</v>
      </c>
      <c r="O43" s="37">
        <f>' СМП (1- 26)'!D43</f>
        <v>0</v>
      </c>
      <c r="P43" s="37">
        <f>'Гемодиализ по видам МП(1-26) '!D43</f>
        <v>0</v>
      </c>
      <c r="Q43" s="37">
        <f>'Мед.реаб.(АПУ,ДС,КС) (1-26)'!D43</f>
        <v>4451300.97</v>
      </c>
      <c r="R43" s="37">
        <f t="shared" ref="R43:R74" si="5">D43+E43+F43+O43+P43+Q43</f>
        <v>936497580.99000001</v>
      </c>
    </row>
    <row r="44" spans="1:18" s="1" customFormat="1" x14ac:dyDescent="0.2">
      <c r="A44" s="20">
        <v>34</v>
      </c>
      <c r="B44" s="14" t="s">
        <v>96</v>
      </c>
      <c r="C44" s="15" t="s">
        <v>218</v>
      </c>
      <c r="D44" s="53">
        <f>КС!D44</f>
        <v>80872880.340000004</v>
      </c>
      <c r="E44" s="37">
        <f>'ДС(1-26)'!D44</f>
        <v>22201834</v>
      </c>
      <c r="F44" s="37">
        <f t="shared" si="4"/>
        <v>235359042.70000005</v>
      </c>
      <c r="G44" s="37">
        <f>' Профилактика Пр.1-26'!D46</f>
        <v>80699692.580000013</v>
      </c>
      <c r="H44" s="37">
        <f>'Диспан.набл.(КП) '!D44</f>
        <v>19666153</v>
      </c>
      <c r="I44" s="37">
        <f>'Центры здоровья Пр.1-26'!D44</f>
        <v>0</v>
      </c>
      <c r="J44" s="37">
        <f>'АПУ неотл.пом.(1-26)'!D44</f>
        <v>11801819</v>
      </c>
      <c r="K44" s="37">
        <f>'АПУ обращения 1-26'!D44</f>
        <v>47916183.12000002</v>
      </c>
      <c r="L44" s="37">
        <f>'ОДИ ПГГ(1-26) '!D44</f>
        <v>12142335</v>
      </c>
      <c r="M44" s="37">
        <f>'ФАП(1-26) '!D44</f>
        <v>62511545</v>
      </c>
      <c r="N44" s="37">
        <f>'Объем средств по ПР'!D43</f>
        <v>621315</v>
      </c>
      <c r="O44" s="37">
        <f>' СМП (1- 26)'!D44</f>
        <v>0</v>
      </c>
      <c r="P44" s="37">
        <f>'Гемодиализ по видам МП(1-26) '!D44</f>
        <v>0</v>
      </c>
      <c r="Q44" s="37">
        <f>'Мед.реаб.(АПУ,ДС,КС) (1-26)'!D44</f>
        <v>0</v>
      </c>
      <c r="R44" s="37">
        <f t="shared" si="5"/>
        <v>338433757.04000008</v>
      </c>
    </row>
    <row r="45" spans="1:18" s="1" customFormat="1" x14ac:dyDescent="0.2">
      <c r="A45" s="20">
        <v>35</v>
      </c>
      <c r="B45" s="12" t="s">
        <v>97</v>
      </c>
      <c r="C45" s="10" t="s">
        <v>219</v>
      </c>
      <c r="D45" s="53">
        <f>КС!D45</f>
        <v>56881175.920000002</v>
      </c>
      <c r="E45" s="37">
        <f>'ДС(1-26)'!D45</f>
        <v>12171696</v>
      </c>
      <c r="F45" s="37">
        <f t="shared" si="4"/>
        <v>160551486.67000002</v>
      </c>
      <c r="G45" s="37">
        <f>' Профилактика Пр.1-26'!D47</f>
        <v>51501972.300000004</v>
      </c>
      <c r="H45" s="37">
        <f>'Диспан.набл.(КП) '!D45</f>
        <v>17746185</v>
      </c>
      <c r="I45" s="37">
        <f>'Центры здоровья Пр.1-26'!D45</f>
        <v>0</v>
      </c>
      <c r="J45" s="37">
        <f>'АПУ неотл.пом.(1-26)'!D45</f>
        <v>8770349.6399999913</v>
      </c>
      <c r="K45" s="37">
        <f>'АПУ обращения 1-26'!D45</f>
        <v>30676051.730000012</v>
      </c>
      <c r="L45" s="37">
        <f>'ОДИ ПГГ(1-26) '!D45</f>
        <v>7392905</v>
      </c>
      <c r="M45" s="37">
        <f>'ФАП(1-26) '!D45</f>
        <v>44016329</v>
      </c>
      <c r="N45" s="37">
        <f>'Объем средств по ПР'!D44</f>
        <v>447694</v>
      </c>
      <c r="O45" s="37">
        <f>' СМП (1- 26)'!D45</f>
        <v>0</v>
      </c>
      <c r="P45" s="37">
        <f>'Гемодиализ по видам МП(1-26) '!D45</f>
        <v>0</v>
      </c>
      <c r="Q45" s="37">
        <f>'Мед.реаб.(АПУ,ДС,КС) (1-26)'!D45</f>
        <v>0</v>
      </c>
      <c r="R45" s="37">
        <f t="shared" si="5"/>
        <v>229604358.59000003</v>
      </c>
    </row>
    <row r="46" spans="1:18" s="1" customFormat="1" x14ac:dyDescent="0.2">
      <c r="A46" s="20">
        <v>36</v>
      </c>
      <c r="B46" s="12" t="s">
        <v>98</v>
      </c>
      <c r="C46" s="10" t="s">
        <v>23</v>
      </c>
      <c r="D46" s="53">
        <f>КС!D46</f>
        <v>81423501.019999996</v>
      </c>
      <c r="E46" s="37">
        <f>'ДС(1-26)'!D46</f>
        <v>23453218</v>
      </c>
      <c r="F46" s="37">
        <f t="shared" si="4"/>
        <v>254269335.07000002</v>
      </c>
      <c r="G46" s="37">
        <f>' Профилактика Пр.1-26'!D48</f>
        <v>83505437.550000012</v>
      </c>
      <c r="H46" s="37">
        <f>'Диспан.набл.(КП) '!D46</f>
        <v>25531147</v>
      </c>
      <c r="I46" s="37">
        <f>'Центры здоровья Пр.1-26'!D46</f>
        <v>0</v>
      </c>
      <c r="J46" s="37">
        <f>'АПУ неотл.пом.(1-26)'!D46</f>
        <v>16899981.579999991</v>
      </c>
      <c r="K46" s="37">
        <f>'АПУ обращения 1-26'!D46</f>
        <v>55616656.890000023</v>
      </c>
      <c r="L46" s="37">
        <f>'ОДИ ПГГ(1-26) '!D46</f>
        <v>16533720.050000001</v>
      </c>
      <c r="M46" s="37">
        <f>'ФАП(1-26) '!D46</f>
        <v>55828553</v>
      </c>
      <c r="N46" s="37">
        <f>'Объем средств по ПР'!D45</f>
        <v>353839</v>
      </c>
      <c r="O46" s="37">
        <f>' СМП (1- 26)'!D46</f>
        <v>0</v>
      </c>
      <c r="P46" s="37">
        <f>'Гемодиализ по видам МП(1-26) '!D46</f>
        <v>0</v>
      </c>
      <c r="Q46" s="37">
        <f>'Мед.реаб.(АПУ,ДС,КС) (1-26)'!D46</f>
        <v>1450897.23</v>
      </c>
      <c r="R46" s="37">
        <f t="shared" si="5"/>
        <v>360596951.32000005</v>
      </c>
    </row>
    <row r="47" spans="1:18" s="1" customFormat="1" x14ac:dyDescent="0.2">
      <c r="A47" s="20">
        <v>37</v>
      </c>
      <c r="B47" s="21" t="s">
        <v>99</v>
      </c>
      <c r="C47" s="10" t="s">
        <v>20</v>
      </c>
      <c r="D47" s="53">
        <f>КС!D47</f>
        <v>42371035.689999998</v>
      </c>
      <c r="E47" s="37">
        <f>'ДС(1-26)'!D47</f>
        <v>9612122</v>
      </c>
      <c r="F47" s="37">
        <f t="shared" si="4"/>
        <v>126864827.75000003</v>
      </c>
      <c r="G47" s="37">
        <f>' Профилактика Пр.1-26'!D49</f>
        <v>37947572.210000008</v>
      </c>
      <c r="H47" s="37">
        <f>'Диспан.набл.(КП) '!D47</f>
        <v>11796071</v>
      </c>
      <c r="I47" s="37">
        <f>'Центры здоровья Пр.1-26'!D47</f>
        <v>0</v>
      </c>
      <c r="J47" s="37">
        <f>'АПУ неотл.пом.(1-26)'!D47</f>
        <v>6035040</v>
      </c>
      <c r="K47" s="37">
        <f>'АПУ обращения 1-26'!D47</f>
        <v>25802806.540000014</v>
      </c>
      <c r="L47" s="37">
        <f>'ОДИ ПГГ(1-26) '!D47</f>
        <v>6678825</v>
      </c>
      <c r="M47" s="37">
        <f>'ФАП(1-26) '!D47</f>
        <v>38134611</v>
      </c>
      <c r="N47" s="37">
        <f>'Объем средств по ПР'!D46</f>
        <v>469902</v>
      </c>
      <c r="O47" s="37">
        <f>' СМП (1- 26)'!D47</f>
        <v>0</v>
      </c>
      <c r="P47" s="37">
        <f>'Гемодиализ по видам МП(1-26) '!D47</f>
        <v>0</v>
      </c>
      <c r="Q47" s="37">
        <f>'Мед.реаб.(АПУ,ДС,КС) (1-26)'!D47</f>
        <v>0</v>
      </c>
      <c r="R47" s="37">
        <f t="shared" si="5"/>
        <v>178847985.44000003</v>
      </c>
    </row>
    <row r="48" spans="1:18" s="1" customFormat="1" x14ac:dyDescent="0.2">
      <c r="A48" s="20">
        <v>38</v>
      </c>
      <c r="B48" s="13" t="s">
        <v>100</v>
      </c>
      <c r="C48" s="10" t="s">
        <v>101</v>
      </c>
      <c r="D48" s="53">
        <f>КС!D48</f>
        <v>66525995.479999997</v>
      </c>
      <c r="E48" s="37">
        <f>'ДС(1-26)'!D48</f>
        <v>41972882</v>
      </c>
      <c r="F48" s="37">
        <f t="shared" si="4"/>
        <v>92174958.110000014</v>
      </c>
      <c r="G48" s="37">
        <f>' Профилактика Пр.1-26'!D50</f>
        <v>39642853.600000001</v>
      </c>
      <c r="H48" s="37">
        <f>'Диспан.набл.(КП) '!D48</f>
        <v>17979863</v>
      </c>
      <c r="I48" s="37">
        <f>'Центры здоровья Пр.1-26'!D48</f>
        <v>0</v>
      </c>
      <c r="J48" s="37">
        <f>'АПУ неотл.пом.(1-26)'!D48</f>
        <v>5658493.1399999997</v>
      </c>
      <c r="K48" s="37">
        <f>'АПУ обращения 1-26'!D48</f>
        <v>18620208.370000012</v>
      </c>
      <c r="L48" s="37">
        <f>'ОДИ ПГГ(1-26) '!D48</f>
        <v>9898135</v>
      </c>
      <c r="M48" s="37">
        <f>'ФАП(1-26) '!D48</f>
        <v>0</v>
      </c>
      <c r="N48" s="37">
        <f>'Объем средств по ПР'!D47</f>
        <v>375405</v>
      </c>
      <c r="O48" s="37">
        <f>' СМП (1- 26)'!D48</f>
        <v>0</v>
      </c>
      <c r="P48" s="37">
        <f>'Гемодиализ по видам МП(1-26) '!D48</f>
        <v>0</v>
      </c>
      <c r="Q48" s="37">
        <f>'Мед.реаб.(АПУ,ДС,КС) (1-26)'!D48</f>
        <v>0</v>
      </c>
      <c r="R48" s="37">
        <f t="shared" si="5"/>
        <v>200673835.59</v>
      </c>
    </row>
    <row r="49" spans="1:18" s="19" customFormat="1" x14ac:dyDescent="0.2">
      <c r="A49" s="20">
        <v>39</v>
      </c>
      <c r="B49" s="21" t="s">
        <v>102</v>
      </c>
      <c r="C49" s="10" t="s">
        <v>103</v>
      </c>
      <c r="D49" s="53">
        <f>КС!D49</f>
        <v>612538327.38999999</v>
      </c>
      <c r="E49" s="37">
        <f>'ДС(1-26)'!D49</f>
        <v>87609449</v>
      </c>
      <c r="F49" s="37">
        <f t="shared" si="4"/>
        <v>751704020.27999997</v>
      </c>
      <c r="G49" s="37">
        <f>' Профилактика Пр.1-26'!D51</f>
        <v>314978007.18000001</v>
      </c>
      <c r="H49" s="37">
        <f>'Диспан.набл.(КП) '!D49</f>
        <v>64907667</v>
      </c>
      <c r="I49" s="37">
        <f>'Центры здоровья Пр.1-26'!D49</f>
        <v>31035823.920000002</v>
      </c>
      <c r="J49" s="37">
        <f>'АПУ неотл.пом.(1-26)'!D49</f>
        <v>55412715</v>
      </c>
      <c r="K49" s="37">
        <f>'АПУ обращения 1-26'!D49</f>
        <v>208691693.18000001</v>
      </c>
      <c r="L49" s="37">
        <f>'ОДИ ПГГ(1-26) '!D49</f>
        <v>75017018</v>
      </c>
      <c r="M49" s="37">
        <f>'ФАП(1-26) '!D49</f>
        <v>0</v>
      </c>
      <c r="N49" s="37">
        <f>'Объем средств по ПР'!D48</f>
        <v>1661096</v>
      </c>
      <c r="O49" s="37">
        <f>' СМП (1- 26)'!D49</f>
        <v>495698643</v>
      </c>
      <c r="P49" s="37">
        <f>'Гемодиализ по видам МП(1-26) '!D49</f>
        <v>0</v>
      </c>
      <c r="Q49" s="37">
        <f>'Мед.реаб.(АПУ,ДС,КС) (1-26)'!D49</f>
        <v>35413488.030000001</v>
      </c>
      <c r="R49" s="37">
        <f t="shared" si="5"/>
        <v>1982963927.7</v>
      </c>
    </row>
    <row r="50" spans="1:18" s="1" customFormat="1" x14ac:dyDescent="0.2">
      <c r="A50" s="20">
        <v>40</v>
      </c>
      <c r="B50" s="12" t="s">
        <v>104</v>
      </c>
      <c r="C50" s="10" t="s">
        <v>224</v>
      </c>
      <c r="D50" s="53">
        <f>КС!D50</f>
        <v>81359145.590000004</v>
      </c>
      <c r="E50" s="37">
        <f>'ДС(1-26)'!D50</f>
        <v>19001728</v>
      </c>
      <c r="F50" s="37">
        <f t="shared" si="4"/>
        <v>217720395.65000001</v>
      </c>
      <c r="G50" s="37">
        <f>' Профилактика Пр.1-26'!D52</f>
        <v>72843744.849999994</v>
      </c>
      <c r="H50" s="37">
        <f>'Диспан.набл.(КП) '!D50</f>
        <v>23525672</v>
      </c>
      <c r="I50" s="37">
        <f>'Центры здоровья Пр.1-26'!D50</f>
        <v>0</v>
      </c>
      <c r="J50" s="37">
        <f>'АПУ неотл.пом.(1-26)'!D50</f>
        <v>12326903</v>
      </c>
      <c r="K50" s="37">
        <f>'АПУ обращения 1-26'!D50</f>
        <v>43934769.800000019</v>
      </c>
      <c r="L50" s="37">
        <f>'ОДИ ПГГ(1-26) '!D50</f>
        <v>11377647</v>
      </c>
      <c r="M50" s="37">
        <f>'ФАП(1-26) '!D50</f>
        <v>53187182</v>
      </c>
      <c r="N50" s="37">
        <f>'Объем средств по ПР'!D49</f>
        <v>524477</v>
      </c>
      <c r="O50" s="37">
        <f>' СМП (1- 26)'!D50</f>
        <v>0</v>
      </c>
      <c r="P50" s="37">
        <f>'Гемодиализ по видам МП(1-26) '!D50</f>
        <v>0</v>
      </c>
      <c r="Q50" s="37">
        <f>'Мед.реаб.(АПУ,ДС,КС) (1-26)'!D50</f>
        <v>1678527.6600000001</v>
      </c>
      <c r="R50" s="37">
        <f t="shared" si="5"/>
        <v>319759796.90000004</v>
      </c>
    </row>
    <row r="51" spans="1:18" s="1" customFormat="1" ht="10.5" customHeight="1" x14ac:dyDescent="0.2">
      <c r="A51" s="20">
        <v>41</v>
      </c>
      <c r="B51" s="12" t="s">
        <v>105</v>
      </c>
      <c r="C51" s="10" t="s">
        <v>2</v>
      </c>
      <c r="D51" s="53">
        <f>КС!D51</f>
        <v>376507614.5</v>
      </c>
      <c r="E51" s="37">
        <f>'ДС(1-26)'!D51</f>
        <v>66669540</v>
      </c>
      <c r="F51" s="37">
        <f t="shared" si="4"/>
        <v>533766805.31000012</v>
      </c>
      <c r="G51" s="37">
        <f>' Профилактика Пр.1-26'!D53</f>
        <v>246860902.64000008</v>
      </c>
      <c r="H51" s="37">
        <f>'Диспан.набл.(КП) '!D51</f>
        <v>29619219.000000026</v>
      </c>
      <c r="I51" s="37">
        <f>'Центры здоровья Пр.1-26'!D51</f>
        <v>0</v>
      </c>
      <c r="J51" s="37">
        <f>'АПУ неотл.пом.(1-26)'!D51</f>
        <v>33330907.579999983</v>
      </c>
      <c r="K51" s="37">
        <f>'АПУ обращения 1-26'!D51</f>
        <v>153887128.09000003</v>
      </c>
      <c r="L51" s="37">
        <f>'ОДИ ПГГ(1-26) '!D51</f>
        <v>35249873</v>
      </c>
      <c r="M51" s="37">
        <f>'ФАП(1-26) '!D51</f>
        <v>33425657</v>
      </c>
      <c r="N51" s="37">
        <f>'Объем средств по ПР'!D50</f>
        <v>1393118</v>
      </c>
      <c r="O51" s="37">
        <f>' СМП (1- 26)'!D51</f>
        <v>0</v>
      </c>
      <c r="P51" s="37">
        <f>'Гемодиализ по видам МП(1-26) '!D51</f>
        <v>0</v>
      </c>
      <c r="Q51" s="37">
        <f>'Мед.реаб.(АПУ,ДС,КС) (1-26)'!D51</f>
        <v>0</v>
      </c>
      <c r="R51" s="37">
        <f t="shared" si="5"/>
        <v>976943959.81000018</v>
      </c>
    </row>
    <row r="52" spans="1:18" s="1" customFormat="1" x14ac:dyDescent="0.2">
      <c r="A52" s="20">
        <v>42</v>
      </c>
      <c r="B52" s="21" t="s">
        <v>106</v>
      </c>
      <c r="C52" s="10" t="s">
        <v>3</v>
      </c>
      <c r="D52" s="53">
        <f>КС!D52</f>
        <v>58379152.420000002</v>
      </c>
      <c r="E52" s="37">
        <f>'ДС(1-26)'!D52</f>
        <v>13094775</v>
      </c>
      <c r="F52" s="37">
        <f t="shared" si="4"/>
        <v>166160985.00999999</v>
      </c>
      <c r="G52" s="37">
        <f>' Профилактика Пр.1-26'!D54</f>
        <v>56009801.829999998</v>
      </c>
      <c r="H52" s="37">
        <f>'Диспан.набл.(КП) '!D52</f>
        <v>17111121</v>
      </c>
      <c r="I52" s="37">
        <f>'Центры здоровья Пр.1-26'!D52</f>
        <v>0</v>
      </c>
      <c r="J52" s="37">
        <f>'АПУ неотл.пом.(1-26)'!D52</f>
        <v>9420167</v>
      </c>
      <c r="K52" s="37">
        <f>'АПУ обращения 1-26'!D52</f>
        <v>33358348.330000013</v>
      </c>
      <c r="L52" s="37">
        <f>'ОДИ ПГГ(1-26) '!D52</f>
        <v>7035016.8499999996</v>
      </c>
      <c r="M52" s="37">
        <f>'ФАП(1-26) '!D52</f>
        <v>42810181</v>
      </c>
      <c r="N52" s="37">
        <f>'Объем средств по ПР'!D51</f>
        <v>416349</v>
      </c>
      <c r="O52" s="37">
        <f>' СМП (1- 26)'!D52</f>
        <v>0</v>
      </c>
      <c r="P52" s="37">
        <f>'Гемодиализ по видам МП(1-26) '!D52</f>
        <v>0</v>
      </c>
      <c r="Q52" s="37">
        <f>'Мед.реаб.(АПУ,ДС,КС) (1-26)'!D52</f>
        <v>0</v>
      </c>
      <c r="R52" s="37">
        <f t="shared" si="5"/>
        <v>237634912.43000001</v>
      </c>
    </row>
    <row r="53" spans="1:18" s="1" customFormat="1" x14ac:dyDescent="0.2">
      <c r="A53" s="20">
        <v>43</v>
      </c>
      <c r="B53" s="13" t="s">
        <v>152</v>
      </c>
      <c r="C53" s="10" t="s">
        <v>32</v>
      </c>
      <c r="D53" s="53">
        <f>КС!D53</f>
        <v>115668075.06999999</v>
      </c>
      <c r="E53" s="37">
        <f>'ДС(1-26)'!D53</f>
        <v>18314178</v>
      </c>
      <c r="F53" s="37">
        <f t="shared" si="4"/>
        <v>226915226.36000001</v>
      </c>
      <c r="G53" s="37">
        <f>' Профилактика Пр.1-26'!D55</f>
        <v>74436129.819999993</v>
      </c>
      <c r="H53" s="37">
        <f>'Диспан.набл.(КП) '!D53</f>
        <v>24369762</v>
      </c>
      <c r="I53" s="37">
        <f>'Центры здоровья Пр.1-26'!D53</f>
        <v>0</v>
      </c>
      <c r="J53" s="37">
        <f>'АПУ неотл.пом.(1-26)'!D53</f>
        <v>12932638</v>
      </c>
      <c r="K53" s="37">
        <f>'АПУ обращения 1-26'!D53</f>
        <v>46268823.150000021</v>
      </c>
      <c r="L53" s="37">
        <f>'ОДИ ПГГ(1-26) '!D53</f>
        <v>15160032.390000001</v>
      </c>
      <c r="M53" s="37">
        <f>'ФАП(1-26) '!D53</f>
        <v>53186589</v>
      </c>
      <c r="N53" s="37">
        <f>'Объем средств по ПР'!D52</f>
        <v>561252</v>
      </c>
      <c r="O53" s="37">
        <f>' СМП (1- 26)'!D53</f>
        <v>0</v>
      </c>
      <c r="P53" s="37">
        <f>'Гемодиализ по видам МП(1-26) '!D53</f>
        <v>0</v>
      </c>
      <c r="Q53" s="37">
        <f>'Мед.реаб.(АПУ,ДС,КС) (1-26)'!D53</f>
        <v>1176506.9099999999</v>
      </c>
      <c r="R53" s="37">
        <f t="shared" si="5"/>
        <v>362073986.34000003</v>
      </c>
    </row>
    <row r="54" spans="1:18" s="1" customFormat="1" x14ac:dyDescent="0.2">
      <c r="A54" s="20">
        <v>44</v>
      </c>
      <c r="B54" s="21" t="s">
        <v>107</v>
      </c>
      <c r="C54" s="10" t="s">
        <v>220</v>
      </c>
      <c r="D54" s="53">
        <f>КС!D54</f>
        <v>93170828.980000004</v>
      </c>
      <c r="E54" s="37">
        <f>'ДС(1-26)'!D54</f>
        <v>22483103</v>
      </c>
      <c r="F54" s="37">
        <f t="shared" si="4"/>
        <v>276257353.94999999</v>
      </c>
      <c r="G54" s="37">
        <f>' Профилактика Пр.1-26'!D56</f>
        <v>87337609.63000001</v>
      </c>
      <c r="H54" s="37">
        <f>'Диспан.набл.(КП) '!D54</f>
        <v>34074603</v>
      </c>
      <c r="I54" s="37">
        <f>'Центры здоровья Пр.1-26'!D54</f>
        <v>0</v>
      </c>
      <c r="J54" s="37">
        <f>'АПУ неотл.пом.(1-26)'!D54</f>
        <v>18305020</v>
      </c>
      <c r="K54" s="37">
        <f>'АПУ обращения 1-26'!D54</f>
        <v>52313153.590000011</v>
      </c>
      <c r="L54" s="37">
        <f>'ОДИ ПГГ(1-26) '!D54</f>
        <v>13338353.73</v>
      </c>
      <c r="M54" s="37">
        <f>'ФАП(1-26) '!D54</f>
        <v>70337045</v>
      </c>
      <c r="N54" s="37">
        <f>'Объем средств по ПР'!D53</f>
        <v>551569</v>
      </c>
      <c r="O54" s="37">
        <f>' СМП (1- 26)'!D54</f>
        <v>0</v>
      </c>
      <c r="P54" s="37">
        <f>'Гемодиализ по видам МП(1-26) '!D54</f>
        <v>0</v>
      </c>
      <c r="Q54" s="37">
        <f>'Мед.реаб.(АПУ,ДС,КС) (1-26)'!D54</f>
        <v>3199839.34</v>
      </c>
      <c r="R54" s="37">
        <f t="shared" si="5"/>
        <v>395111125.26999998</v>
      </c>
    </row>
    <row r="55" spans="1:18" s="1" customFormat="1" ht="10.5" customHeight="1" x14ac:dyDescent="0.2">
      <c r="A55" s="20">
        <v>45</v>
      </c>
      <c r="B55" s="13" t="s">
        <v>108</v>
      </c>
      <c r="C55" s="10" t="s">
        <v>0</v>
      </c>
      <c r="D55" s="53">
        <f>КС!D55</f>
        <v>124248202.25999999</v>
      </c>
      <c r="E55" s="37">
        <f>'ДС(1-26)'!D55</f>
        <v>26012621</v>
      </c>
      <c r="F55" s="37">
        <f t="shared" si="4"/>
        <v>292784582.41000003</v>
      </c>
      <c r="G55" s="37">
        <f>' Профилактика Пр.1-26'!D57</f>
        <v>106082566.51000002</v>
      </c>
      <c r="H55" s="37">
        <f>'Диспан.набл.(КП) '!D55</f>
        <v>30647512</v>
      </c>
      <c r="I55" s="37">
        <f>'Центры здоровья Пр.1-26'!D55</f>
        <v>0</v>
      </c>
      <c r="J55" s="37">
        <f>'АПУ неотл.пом.(1-26)'!D55</f>
        <v>17445021</v>
      </c>
      <c r="K55" s="37">
        <f>'АПУ обращения 1-26'!D55</f>
        <v>65965551.420000017</v>
      </c>
      <c r="L55" s="37">
        <f>'ОДИ ПГГ(1-26) '!D55</f>
        <v>19226180.48</v>
      </c>
      <c r="M55" s="37">
        <f>'ФАП(1-26) '!D55</f>
        <v>52753484</v>
      </c>
      <c r="N55" s="37">
        <f>'Объем средств по ПР'!D54</f>
        <v>664267</v>
      </c>
      <c r="O55" s="37">
        <f>' СМП (1- 26)'!D55</f>
        <v>0</v>
      </c>
      <c r="P55" s="37">
        <f>'Гемодиализ по видам МП(1-26) '!D55</f>
        <v>0</v>
      </c>
      <c r="Q55" s="37">
        <f>'Мед.реаб.(АПУ,ДС,КС) (1-26)'!D55</f>
        <v>0</v>
      </c>
      <c r="R55" s="37">
        <f t="shared" si="5"/>
        <v>443045405.67000002</v>
      </c>
    </row>
    <row r="56" spans="1:18" s="1" customFormat="1" x14ac:dyDescent="0.2">
      <c r="A56" s="20">
        <v>46</v>
      </c>
      <c r="B56" s="21" t="s">
        <v>109</v>
      </c>
      <c r="C56" s="10" t="s">
        <v>4</v>
      </c>
      <c r="D56" s="53">
        <f>КС!D56</f>
        <v>45008326.25</v>
      </c>
      <c r="E56" s="37">
        <f>'ДС(1-26)'!D56</f>
        <v>8545679</v>
      </c>
      <c r="F56" s="37">
        <f t="shared" si="4"/>
        <v>113500553.98999998</v>
      </c>
      <c r="G56" s="37">
        <f>' Профилактика Пр.1-26'!D58</f>
        <v>33954413.859999999</v>
      </c>
      <c r="H56" s="37">
        <f>'Диспан.набл.(КП) '!D56</f>
        <v>11525940</v>
      </c>
      <c r="I56" s="37">
        <f>'Центры здоровья Пр.1-26'!D56</f>
        <v>0</v>
      </c>
      <c r="J56" s="37">
        <f>'АПУ неотл.пом.(1-26)'!D56</f>
        <v>5779489.7799999807</v>
      </c>
      <c r="K56" s="37">
        <f>'АПУ обращения 1-26'!D56</f>
        <v>23033606.350000009</v>
      </c>
      <c r="L56" s="37">
        <f>'ОДИ ПГГ(1-26) '!D56</f>
        <v>4832803</v>
      </c>
      <c r="M56" s="37">
        <f>'ФАП(1-26) '!D56</f>
        <v>33965343</v>
      </c>
      <c r="N56" s="37">
        <f>'Объем средств по ПР'!D55</f>
        <v>408958</v>
      </c>
      <c r="O56" s="37">
        <f>' СМП (1- 26)'!D56</f>
        <v>0</v>
      </c>
      <c r="P56" s="37">
        <f>'Гемодиализ по видам МП(1-26) '!D56</f>
        <v>0</v>
      </c>
      <c r="Q56" s="37">
        <f>'Мед.реаб.(АПУ,ДС,КС) (1-26)'!D56</f>
        <v>0</v>
      </c>
      <c r="R56" s="37">
        <f t="shared" si="5"/>
        <v>167054559.23999998</v>
      </c>
    </row>
    <row r="57" spans="1:18" s="1" customFormat="1" x14ac:dyDescent="0.2">
      <c r="A57" s="20">
        <v>47</v>
      </c>
      <c r="B57" s="13" t="s">
        <v>110</v>
      </c>
      <c r="C57" s="10" t="s">
        <v>1</v>
      </c>
      <c r="D57" s="53">
        <f>КС!D57</f>
        <v>77833362.810000002</v>
      </c>
      <c r="E57" s="37">
        <f>'ДС(1-26)'!D57</f>
        <v>17127483</v>
      </c>
      <c r="F57" s="37">
        <f t="shared" si="4"/>
        <v>201061475.34000003</v>
      </c>
      <c r="G57" s="37">
        <f>' Профилактика Пр.1-26'!D59</f>
        <v>67784318.829999998</v>
      </c>
      <c r="H57" s="37">
        <f>'Диспан.набл.(КП) '!D57</f>
        <v>17568161</v>
      </c>
      <c r="I57" s="37">
        <f>'Центры здоровья Пр.1-26'!D57</f>
        <v>0</v>
      </c>
      <c r="J57" s="37">
        <f>'АПУ неотл.пом.(1-26)'!D57</f>
        <v>11849525</v>
      </c>
      <c r="K57" s="37">
        <f>'АПУ обращения 1-26'!D57</f>
        <v>42748184.51000002</v>
      </c>
      <c r="L57" s="37">
        <f>'ОДИ ПГГ(1-26) '!D57</f>
        <v>10583600</v>
      </c>
      <c r="M57" s="37">
        <f>'ФАП(1-26) '!D57</f>
        <v>50031355</v>
      </c>
      <c r="N57" s="37">
        <f>'Объем средств по ПР'!D56</f>
        <v>496331</v>
      </c>
      <c r="O57" s="37">
        <f>' СМП (1- 26)'!D57</f>
        <v>0</v>
      </c>
      <c r="P57" s="37">
        <f>'Гемодиализ по видам МП(1-26) '!D57</f>
        <v>0</v>
      </c>
      <c r="Q57" s="37">
        <f>'Мед.реаб.(АПУ,ДС,КС) (1-26)'!D57</f>
        <v>0</v>
      </c>
      <c r="R57" s="37">
        <f t="shared" si="5"/>
        <v>296022321.15000004</v>
      </c>
    </row>
    <row r="58" spans="1:18" s="1" customFormat="1" x14ac:dyDescent="0.2">
      <c r="A58" s="20">
        <v>48</v>
      </c>
      <c r="B58" s="21" t="s">
        <v>111</v>
      </c>
      <c r="C58" s="10" t="s">
        <v>221</v>
      </c>
      <c r="D58" s="53">
        <f>КС!D58</f>
        <v>110426994.36</v>
      </c>
      <c r="E58" s="37">
        <f>'ДС(1-26)'!D58</f>
        <v>25616136</v>
      </c>
      <c r="F58" s="37">
        <f t="shared" si="4"/>
        <v>303809712.47000003</v>
      </c>
      <c r="G58" s="37">
        <f>' Профилактика Пр.1-26'!D60</f>
        <v>110818754.91000001</v>
      </c>
      <c r="H58" s="37">
        <f>'Диспан.набл.(КП) '!D58</f>
        <v>43947224</v>
      </c>
      <c r="I58" s="37">
        <f>'Центры здоровья Пр.1-26'!D58</f>
        <v>0</v>
      </c>
      <c r="J58" s="37">
        <f>'АПУ неотл.пом.(1-26)'!D58</f>
        <v>17884887</v>
      </c>
      <c r="K58" s="37">
        <f>'АПУ обращения 1-26'!D58</f>
        <v>62871948.760000005</v>
      </c>
      <c r="L58" s="37">
        <f>'ОДИ ПГГ(1-26) '!D58</f>
        <v>19116646.800000001</v>
      </c>
      <c r="M58" s="37">
        <f>'ФАП(1-26) '!D58</f>
        <v>48425855</v>
      </c>
      <c r="N58" s="37">
        <f>'Объем средств по ПР'!D57</f>
        <v>744396</v>
      </c>
      <c r="O58" s="37">
        <f>' СМП (1- 26)'!D58</f>
        <v>0</v>
      </c>
      <c r="P58" s="37">
        <f>'Гемодиализ по видам МП(1-26) '!D58</f>
        <v>0</v>
      </c>
      <c r="Q58" s="37">
        <f>'Мед.реаб.(АПУ,ДС,КС) (1-26)'!D58</f>
        <v>0</v>
      </c>
      <c r="R58" s="37">
        <f t="shared" si="5"/>
        <v>439852842.83000004</v>
      </c>
    </row>
    <row r="59" spans="1:18" s="1" customFormat="1" x14ac:dyDescent="0.2">
      <c r="A59" s="20">
        <v>49</v>
      </c>
      <c r="B59" s="21" t="s">
        <v>112</v>
      </c>
      <c r="C59" s="10" t="s">
        <v>25</v>
      </c>
      <c r="D59" s="53">
        <f>КС!D59</f>
        <v>686344344.72000003</v>
      </c>
      <c r="E59" s="37">
        <f>'ДС(1-26)'!D59</f>
        <v>105958130</v>
      </c>
      <c r="F59" s="37">
        <f t="shared" si="4"/>
        <v>931676595.54000008</v>
      </c>
      <c r="G59" s="37">
        <f>' Профилактика Пр.1-26'!D61</f>
        <v>380535304.74000001</v>
      </c>
      <c r="H59" s="37">
        <f>'Диспан.набл.(КП) '!D59</f>
        <v>98888689</v>
      </c>
      <c r="I59" s="37">
        <f>'Центры здоровья Пр.1-26'!D59</f>
        <v>0</v>
      </c>
      <c r="J59" s="37">
        <f>'АПУ неотл.пом.(1-26)'!D59</f>
        <v>62444206.090000041</v>
      </c>
      <c r="K59" s="37">
        <f>'АПУ обращения 1-26'!D59</f>
        <v>238737594.71000004</v>
      </c>
      <c r="L59" s="37">
        <f>'ОДИ ПГГ(1-26) '!D59</f>
        <v>68005934</v>
      </c>
      <c r="M59" s="37">
        <f>'ФАП(1-26) '!D59</f>
        <v>81203817</v>
      </c>
      <c r="N59" s="37">
        <f>'Объем средств по ПР'!D58</f>
        <v>1861050</v>
      </c>
      <c r="O59" s="37">
        <f>' СМП (1- 26)'!D59</f>
        <v>0</v>
      </c>
      <c r="P59" s="37">
        <f>'Гемодиализ по видам МП(1-26) '!D59</f>
        <v>0</v>
      </c>
      <c r="Q59" s="37">
        <f>'Мед.реаб.(АПУ,ДС,КС) (1-26)'!D59</f>
        <v>0</v>
      </c>
      <c r="R59" s="37">
        <f t="shared" si="5"/>
        <v>1723979070.2600002</v>
      </c>
    </row>
    <row r="60" spans="1:18" s="1" customFormat="1" x14ac:dyDescent="0.2">
      <c r="A60" s="20">
        <v>50</v>
      </c>
      <c r="B60" s="21" t="s">
        <v>160</v>
      </c>
      <c r="C60" s="10" t="s">
        <v>53</v>
      </c>
      <c r="D60" s="53">
        <f>КС!D60</f>
        <v>86026627.539999992</v>
      </c>
      <c r="E60" s="37">
        <f>'ДС(1-26)'!D60</f>
        <v>19325166</v>
      </c>
      <c r="F60" s="37">
        <f t="shared" si="4"/>
        <v>220891486.30000001</v>
      </c>
      <c r="G60" s="37">
        <f>' Профилактика Пр.1-26'!D62</f>
        <v>77408420.089999989</v>
      </c>
      <c r="H60" s="37">
        <f>'Диспан.набл.(КП) '!D60</f>
        <v>22794679</v>
      </c>
      <c r="I60" s="37">
        <f>'Центры здоровья Пр.1-26'!D60</f>
        <v>0</v>
      </c>
      <c r="J60" s="37">
        <f>'АПУ неотл.пом.(1-26)'!D60</f>
        <v>12951145</v>
      </c>
      <c r="K60" s="37">
        <f>'АПУ обращения 1-26'!D60</f>
        <v>48755987.020000011</v>
      </c>
      <c r="L60" s="37">
        <f>'ОДИ ПГГ(1-26) '!D60</f>
        <v>9711571.1899999995</v>
      </c>
      <c r="M60" s="37">
        <f>'ФАП(1-26) '!D60</f>
        <v>48754475</v>
      </c>
      <c r="N60" s="37">
        <f>'Объем средств по ПР'!D59</f>
        <v>515209</v>
      </c>
      <c r="O60" s="37">
        <f>' СМП (1- 26)'!D60</f>
        <v>0</v>
      </c>
      <c r="P60" s="37">
        <f>'Гемодиализ по видам МП(1-26) '!D60</f>
        <v>0</v>
      </c>
      <c r="Q60" s="37">
        <f>'Мед.реаб.(АПУ,ДС,КС) (1-26)'!D60</f>
        <v>0</v>
      </c>
      <c r="R60" s="37">
        <f t="shared" si="5"/>
        <v>326243279.84000003</v>
      </c>
    </row>
    <row r="61" spans="1:18" s="1" customFormat="1" x14ac:dyDescent="0.2">
      <c r="A61" s="20">
        <v>51</v>
      </c>
      <c r="B61" s="21" t="s">
        <v>113</v>
      </c>
      <c r="C61" s="10" t="s">
        <v>222</v>
      </c>
      <c r="D61" s="53">
        <f>КС!D61</f>
        <v>64576273.75</v>
      </c>
      <c r="E61" s="37">
        <f>'ДС(1-26)'!D61</f>
        <v>15722357</v>
      </c>
      <c r="F61" s="37">
        <f t="shared" si="4"/>
        <v>178123786.85000002</v>
      </c>
      <c r="G61" s="37">
        <f>' Профилактика Пр.1-26'!D63</f>
        <v>56254110.600000001</v>
      </c>
      <c r="H61" s="37">
        <f>'Диспан.набл.(КП) '!D61</f>
        <v>16167156</v>
      </c>
      <c r="I61" s="37">
        <f>'Центры здоровья Пр.1-26'!D61</f>
        <v>0</v>
      </c>
      <c r="J61" s="37">
        <f>'АПУ неотл.пом.(1-26)'!D61</f>
        <v>9821853</v>
      </c>
      <c r="K61" s="37">
        <f>'АПУ обращения 1-26'!D61</f>
        <v>35259363.250000015</v>
      </c>
      <c r="L61" s="37">
        <f>'ОДИ ПГГ(1-26) '!D61</f>
        <v>8937913</v>
      </c>
      <c r="M61" s="37">
        <f>'ФАП(1-26) '!D61</f>
        <v>51297860</v>
      </c>
      <c r="N61" s="37">
        <f>'Объем средств по ПР'!D60</f>
        <v>385531</v>
      </c>
      <c r="O61" s="37">
        <f>' СМП (1- 26)'!D61</f>
        <v>0</v>
      </c>
      <c r="P61" s="37">
        <f>'Гемодиализ по видам МП(1-26) '!D61</f>
        <v>0</v>
      </c>
      <c r="Q61" s="37">
        <f>'Мед.реаб.(АПУ,ДС,КС) (1-26)'!D61</f>
        <v>0</v>
      </c>
      <c r="R61" s="37">
        <f t="shared" si="5"/>
        <v>258422417.60000002</v>
      </c>
    </row>
    <row r="62" spans="1:18" s="1" customFormat="1" x14ac:dyDescent="0.2">
      <c r="A62" s="20">
        <v>52</v>
      </c>
      <c r="B62" s="13" t="s">
        <v>162</v>
      </c>
      <c r="C62" s="10" t="s">
        <v>223</v>
      </c>
      <c r="D62" s="53">
        <f>КС!D62</f>
        <v>68474174.099999994</v>
      </c>
      <c r="E62" s="37">
        <f>'ДС(1-26)'!D62</f>
        <v>15011933</v>
      </c>
      <c r="F62" s="37">
        <f t="shared" si="4"/>
        <v>185841486.5</v>
      </c>
      <c r="G62" s="37">
        <f>' Профилактика Пр.1-26'!D64</f>
        <v>61555334.149999991</v>
      </c>
      <c r="H62" s="37">
        <f>'Диспан.набл.(КП) '!D62</f>
        <v>22219050</v>
      </c>
      <c r="I62" s="37">
        <f>'Центры здоровья Пр.1-26'!D62</f>
        <v>0</v>
      </c>
      <c r="J62" s="37">
        <f>'АПУ неотл.пом.(1-26)'!D62</f>
        <v>10788886</v>
      </c>
      <c r="K62" s="37">
        <f>'АПУ обращения 1-26'!D62</f>
        <v>39422113.670000017</v>
      </c>
      <c r="L62" s="37">
        <f>'ОДИ ПГГ(1-26) '!D62</f>
        <v>11922347.68</v>
      </c>
      <c r="M62" s="37">
        <f>'ФАП(1-26) '!D62</f>
        <v>39498897</v>
      </c>
      <c r="N62" s="37">
        <f>'Объем средств по ПР'!D61</f>
        <v>434858</v>
      </c>
      <c r="O62" s="37">
        <f>' СМП (1- 26)'!D62</f>
        <v>0</v>
      </c>
      <c r="P62" s="37">
        <f>'Гемодиализ по видам МП(1-26) '!D62</f>
        <v>0</v>
      </c>
      <c r="Q62" s="37">
        <f>'Мед.реаб.(АПУ,ДС,КС) (1-26)'!D62</f>
        <v>4312136.7999999989</v>
      </c>
      <c r="R62" s="37">
        <f t="shared" si="5"/>
        <v>273639730.40000004</v>
      </c>
    </row>
    <row r="63" spans="1:18" s="1" customFormat="1" x14ac:dyDescent="0.2">
      <c r="A63" s="20">
        <v>53</v>
      </c>
      <c r="B63" s="21" t="s">
        <v>226</v>
      </c>
      <c r="C63" s="10" t="s">
        <v>225</v>
      </c>
      <c r="D63" s="53">
        <f>КС!D63</f>
        <v>417896777.36000001</v>
      </c>
      <c r="E63" s="37">
        <f>'ДС(1-26)'!D63</f>
        <v>0</v>
      </c>
      <c r="F63" s="37">
        <f t="shared" si="4"/>
        <v>204826</v>
      </c>
      <c r="G63" s="37">
        <f>' Профилактика Пр.1-26'!D65</f>
        <v>0</v>
      </c>
      <c r="H63" s="37">
        <f>'Диспан.набл.(КП) '!D63</f>
        <v>0</v>
      </c>
      <c r="I63" s="37">
        <f>'Центры здоровья Пр.1-26'!D63</f>
        <v>0</v>
      </c>
      <c r="J63" s="37">
        <f>'АПУ неотл.пом.(1-26)'!D63</f>
        <v>204826</v>
      </c>
      <c r="K63" s="37">
        <f>'АПУ обращения 1-26'!D63</f>
        <v>0</v>
      </c>
      <c r="L63" s="37">
        <f>'ОДИ ПГГ(1-26) '!D63</f>
        <v>0</v>
      </c>
      <c r="M63" s="37">
        <f>'ФАП(1-26) '!D63</f>
        <v>0</v>
      </c>
      <c r="N63" s="37">
        <f>'Объем средств по ПР'!D62</f>
        <v>0</v>
      </c>
      <c r="O63" s="37">
        <f>' СМП (1- 26)'!D63</f>
        <v>0</v>
      </c>
      <c r="P63" s="37">
        <f>'Гемодиализ по видам МП(1-26) '!D63</f>
        <v>0</v>
      </c>
      <c r="Q63" s="37">
        <f>'Мед.реаб.(АПУ,ДС,КС) (1-26)'!D63</f>
        <v>0</v>
      </c>
      <c r="R63" s="37">
        <f t="shared" si="5"/>
        <v>418101603.36000001</v>
      </c>
    </row>
    <row r="64" spans="1:18" s="1" customFormat="1" x14ac:dyDescent="0.2">
      <c r="A64" s="20">
        <v>54</v>
      </c>
      <c r="B64" s="21" t="s">
        <v>236</v>
      </c>
      <c r="C64" s="10" t="s">
        <v>237</v>
      </c>
      <c r="D64" s="53">
        <f>КС!D64</f>
        <v>0</v>
      </c>
      <c r="E64" s="37">
        <f>'ДС(1-26)'!D64</f>
        <v>0</v>
      </c>
      <c r="F64" s="37">
        <f t="shared" si="4"/>
        <v>0</v>
      </c>
      <c r="G64" s="37">
        <f>' Профилактика Пр.1-26'!D66</f>
        <v>0</v>
      </c>
      <c r="H64" s="37">
        <f>'Диспан.набл.(КП) '!D64</f>
        <v>0</v>
      </c>
      <c r="I64" s="37">
        <f>'Центры здоровья Пр.1-26'!D64</f>
        <v>0</v>
      </c>
      <c r="J64" s="37">
        <f>'АПУ неотл.пом.(1-26)'!D64</f>
        <v>0</v>
      </c>
      <c r="K64" s="37">
        <f>'АПУ обращения 1-26'!D64</f>
        <v>0</v>
      </c>
      <c r="L64" s="37">
        <f>'ОДИ ПГГ(1-26) '!D64</f>
        <v>0</v>
      </c>
      <c r="M64" s="37">
        <f>'ФАП(1-26) '!D64</f>
        <v>0</v>
      </c>
      <c r="N64" s="37">
        <f>'Объем средств по ПР'!D63</f>
        <v>0</v>
      </c>
      <c r="O64" s="37">
        <f>' СМП (1- 26)'!D64</f>
        <v>0</v>
      </c>
      <c r="P64" s="37">
        <f>'Гемодиализ по видам МП(1-26) '!D64</f>
        <v>0</v>
      </c>
      <c r="Q64" s="37">
        <f>'Мед.реаб.(АПУ,ДС,КС) (1-26)'!D64</f>
        <v>10658070</v>
      </c>
      <c r="R64" s="37">
        <f t="shared" si="5"/>
        <v>10658070</v>
      </c>
    </row>
    <row r="65" spans="1:18" s="1" customFormat="1" ht="23.25" customHeight="1" x14ac:dyDescent="0.2">
      <c r="A65" s="20">
        <v>55</v>
      </c>
      <c r="B65" s="21" t="s">
        <v>114</v>
      </c>
      <c r="C65" s="10" t="s">
        <v>52</v>
      </c>
      <c r="D65" s="53">
        <f>КС!D65</f>
        <v>0</v>
      </c>
      <c r="E65" s="37">
        <f>'ДС(1-26)'!D65</f>
        <v>29818100</v>
      </c>
      <c r="F65" s="37">
        <f t="shared" si="4"/>
        <v>214607024.39999998</v>
      </c>
      <c r="G65" s="37">
        <f>' Профилактика Пр.1-26'!D67</f>
        <v>146547986.13</v>
      </c>
      <c r="H65" s="37">
        <f>'Диспан.набл.(КП) '!D65</f>
        <v>267952</v>
      </c>
      <c r="I65" s="37">
        <f>'Центры здоровья Пр.1-26'!D65</f>
        <v>0</v>
      </c>
      <c r="J65" s="37">
        <f>'АПУ неотл.пом.(1-26)'!D65</f>
        <v>10737806</v>
      </c>
      <c r="K65" s="37">
        <f>'АПУ обращения 1-26'!D65</f>
        <v>51541809.269999996</v>
      </c>
      <c r="L65" s="37">
        <f>'ОДИ ПГГ(1-26) '!D65</f>
        <v>4818446</v>
      </c>
      <c r="M65" s="37">
        <f>'ФАП(1-26) '!D65</f>
        <v>0</v>
      </c>
      <c r="N65" s="37">
        <f>'Объем средств по ПР'!D64</f>
        <v>693025</v>
      </c>
      <c r="O65" s="37">
        <f>' СМП (1- 26)'!D65</f>
        <v>0</v>
      </c>
      <c r="P65" s="37">
        <f>'Гемодиализ по видам МП(1-26) '!D65</f>
        <v>0</v>
      </c>
      <c r="Q65" s="37">
        <f>'Мед.реаб.(АПУ,ДС,КС) (1-26)'!D65</f>
        <v>8466263.4000000004</v>
      </c>
      <c r="R65" s="37">
        <f t="shared" si="5"/>
        <v>252891387.79999998</v>
      </c>
    </row>
    <row r="66" spans="1:18" s="1" customFormat="1" ht="27.75" customHeight="1" x14ac:dyDescent="0.2">
      <c r="A66" s="20">
        <v>56</v>
      </c>
      <c r="B66" s="13" t="s">
        <v>115</v>
      </c>
      <c r="C66" s="10" t="s">
        <v>238</v>
      </c>
      <c r="D66" s="53">
        <f>КС!D66</f>
        <v>0</v>
      </c>
      <c r="E66" s="37">
        <f>'ДС(1-26)'!D66</f>
        <v>24162685</v>
      </c>
      <c r="F66" s="37">
        <f t="shared" si="4"/>
        <v>178180979.37</v>
      </c>
      <c r="G66" s="37">
        <f>' Профилактика Пр.1-26'!D68</f>
        <v>122568510.3</v>
      </c>
      <c r="H66" s="37">
        <f>'Диспан.набл.(КП) '!D66</f>
        <v>385056</v>
      </c>
      <c r="I66" s="37">
        <f>'Центры здоровья Пр.1-26'!D66</f>
        <v>0</v>
      </c>
      <c r="J66" s="37">
        <f>'АПУ неотл.пом.(1-26)'!D66</f>
        <v>8808818</v>
      </c>
      <c r="K66" s="37">
        <f>'АПУ обращения 1-26'!D66</f>
        <v>41916016.07</v>
      </c>
      <c r="L66" s="37">
        <f>'ОДИ ПГГ(1-26) '!D66</f>
        <v>3918894</v>
      </c>
      <c r="M66" s="37">
        <f>'ФАП(1-26) '!D66</f>
        <v>0</v>
      </c>
      <c r="N66" s="37">
        <f>'Объем средств по ПР'!D65</f>
        <v>583685</v>
      </c>
      <c r="O66" s="37">
        <f>' СМП (1- 26)'!D66</f>
        <v>0</v>
      </c>
      <c r="P66" s="37">
        <f>'Гемодиализ по видам МП(1-26) '!D66</f>
        <v>0</v>
      </c>
      <c r="Q66" s="37">
        <f>'Мед.реаб.(АПУ,ДС,КС) (1-26)'!D66</f>
        <v>8759063.3999999985</v>
      </c>
      <c r="R66" s="37">
        <f t="shared" si="5"/>
        <v>211102727.77000001</v>
      </c>
    </row>
    <row r="67" spans="1:18" s="1" customFormat="1" ht="24" x14ac:dyDescent="0.2">
      <c r="A67" s="20">
        <v>57</v>
      </c>
      <c r="B67" s="12" t="s">
        <v>116</v>
      </c>
      <c r="C67" s="10" t="s">
        <v>117</v>
      </c>
      <c r="D67" s="53">
        <f>КС!D67</f>
        <v>0</v>
      </c>
      <c r="E67" s="37">
        <f>'ДС(1-26)'!D67</f>
        <v>31620248</v>
      </c>
      <c r="F67" s="37">
        <f t="shared" si="4"/>
        <v>291649048.52205771</v>
      </c>
      <c r="G67" s="37">
        <f>' Профилактика Пр.1-26'!D69</f>
        <v>147126306.81</v>
      </c>
      <c r="H67" s="37">
        <f>'Диспан.набл.(КП) '!D67</f>
        <v>95271</v>
      </c>
      <c r="I67" s="37">
        <f>'Центры здоровья Пр.1-26'!D67</f>
        <v>0</v>
      </c>
      <c r="J67" s="37">
        <f>'АПУ неотл.пом.(1-26)'!D67</f>
        <v>28509626.942057714</v>
      </c>
      <c r="K67" s="37">
        <f>'АПУ обращения 1-26'!D67</f>
        <v>109882930.76999998</v>
      </c>
      <c r="L67" s="37">
        <f>'ОДИ ПГГ(1-26) '!D67</f>
        <v>5250870</v>
      </c>
      <c r="M67" s="37">
        <f>'ФАП(1-26) '!D67</f>
        <v>0</v>
      </c>
      <c r="N67" s="37">
        <f>'Объем средств по ПР'!D66</f>
        <v>784043</v>
      </c>
      <c r="O67" s="37">
        <f>' СМП (1- 26)'!D67</f>
        <v>0</v>
      </c>
      <c r="P67" s="37">
        <f>'Гемодиализ по видам МП(1-26) '!D67</f>
        <v>0</v>
      </c>
      <c r="Q67" s="37">
        <f>'Мед.реаб.(АПУ,ДС,КС) (1-26)'!D67</f>
        <v>0</v>
      </c>
      <c r="R67" s="37">
        <f t="shared" si="5"/>
        <v>323269296.52205771</v>
      </c>
    </row>
    <row r="68" spans="1:18" s="1" customFormat="1" x14ac:dyDescent="0.2">
      <c r="A68" s="20">
        <v>58</v>
      </c>
      <c r="B68" s="13" t="s">
        <v>118</v>
      </c>
      <c r="C68" s="10" t="s">
        <v>239</v>
      </c>
      <c r="D68" s="53">
        <f>КС!D68</f>
        <v>0</v>
      </c>
      <c r="E68" s="37">
        <f>'ДС(1-26)'!D68</f>
        <v>46569749</v>
      </c>
      <c r="F68" s="37">
        <f t="shared" si="4"/>
        <v>336588641.12</v>
      </c>
      <c r="G68" s="37">
        <f>' Профилактика Пр.1-26'!D70</f>
        <v>210325281.97000003</v>
      </c>
      <c r="H68" s="37">
        <f>'Диспан.набл.(КП) '!D68</f>
        <v>77408</v>
      </c>
      <c r="I68" s="37">
        <f>'Центры здоровья Пр.1-26'!D68</f>
        <v>0</v>
      </c>
      <c r="J68" s="37">
        <f>'АПУ неотл.пом.(1-26)'!D68</f>
        <v>31096395</v>
      </c>
      <c r="K68" s="37">
        <f>'АПУ обращения 1-26'!D68</f>
        <v>86482091.150000006</v>
      </c>
      <c r="L68" s="37">
        <f>'ОДИ ПГГ(1-26) '!D68</f>
        <v>7691535</v>
      </c>
      <c r="M68" s="37">
        <f>'ФАП(1-26) '!D68</f>
        <v>0</v>
      </c>
      <c r="N68" s="37">
        <f>'Объем средств по ПР'!D67</f>
        <v>915930</v>
      </c>
      <c r="O68" s="37">
        <f>' СМП (1- 26)'!D68</f>
        <v>0</v>
      </c>
      <c r="P68" s="37">
        <f>'Гемодиализ по видам МП(1-26) '!D68</f>
        <v>0</v>
      </c>
      <c r="Q68" s="37">
        <f>'Мед.реаб.(АПУ,ДС,КС) (1-26)'!D68</f>
        <v>9669270.1999999993</v>
      </c>
      <c r="R68" s="37">
        <f t="shared" si="5"/>
        <v>392827660.31999999</v>
      </c>
    </row>
    <row r="69" spans="1:18" s="1" customFormat="1" x14ac:dyDescent="0.2">
      <c r="A69" s="20">
        <v>59</v>
      </c>
      <c r="B69" s="21" t="s">
        <v>119</v>
      </c>
      <c r="C69" s="10" t="s">
        <v>331</v>
      </c>
      <c r="D69" s="53">
        <f>КС!D69</f>
        <v>0</v>
      </c>
      <c r="E69" s="37">
        <f>'ДС(1-26)'!D69</f>
        <v>28162637</v>
      </c>
      <c r="F69" s="37">
        <f t="shared" si="4"/>
        <v>223055415.41</v>
      </c>
      <c r="G69" s="37">
        <f>' Профилактика Пр.1-26'!D71</f>
        <v>137563536.78</v>
      </c>
      <c r="H69" s="37">
        <f>'Диспан.набл.(КП) '!D69</f>
        <v>15878</v>
      </c>
      <c r="I69" s="37">
        <f>'Центры здоровья Пр.1-26'!D69</f>
        <v>0</v>
      </c>
      <c r="J69" s="37">
        <f>'АПУ неотл.пом.(1-26)'!D69</f>
        <v>8709205</v>
      </c>
      <c r="K69" s="37">
        <f>'АПУ обращения 1-26'!D69</f>
        <v>70937359.629999995</v>
      </c>
      <c r="L69" s="37">
        <f>'ОДИ ПГГ(1-26) '!D69</f>
        <v>5143233</v>
      </c>
      <c r="M69" s="37">
        <f>'ФАП(1-26) '!D69</f>
        <v>0</v>
      </c>
      <c r="N69" s="37">
        <f>'Объем средств по ПР'!D68</f>
        <v>686203</v>
      </c>
      <c r="O69" s="37">
        <f>' СМП (1- 26)'!D69</f>
        <v>0</v>
      </c>
      <c r="P69" s="37">
        <f>'Гемодиализ по видам МП(1-26) '!D69</f>
        <v>0</v>
      </c>
      <c r="Q69" s="37">
        <f>'Мед.реаб.(АПУ,ДС,КС) (1-26)'!D69</f>
        <v>14208845.84</v>
      </c>
      <c r="R69" s="37">
        <f t="shared" si="5"/>
        <v>265426898.25</v>
      </c>
    </row>
    <row r="70" spans="1:18" s="1" customFormat="1" ht="24" x14ac:dyDescent="0.2">
      <c r="A70" s="20">
        <v>60</v>
      </c>
      <c r="B70" s="12" t="s">
        <v>120</v>
      </c>
      <c r="C70" s="10" t="s">
        <v>240</v>
      </c>
      <c r="D70" s="53">
        <f>КС!D70</f>
        <v>0</v>
      </c>
      <c r="E70" s="37">
        <f>'ДС(1-26)'!D70</f>
        <v>0</v>
      </c>
      <c r="F70" s="37">
        <f t="shared" si="4"/>
        <v>111679386.46000001</v>
      </c>
      <c r="G70" s="37">
        <f>' Профилактика Пр.1-26'!D72</f>
        <v>19962789.649999999</v>
      </c>
      <c r="H70" s="37">
        <f>'Диспан.набл.(КП) '!D70</f>
        <v>0</v>
      </c>
      <c r="I70" s="37">
        <f>'Центры здоровья Пр.1-26'!D70</f>
        <v>0</v>
      </c>
      <c r="J70" s="37">
        <f>'АПУ неотл.пом.(1-26)'!D70</f>
        <v>0</v>
      </c>
      <c r="K70" s="37">
        <f>'АПУ обращения 1-26'!D70</f>
        <v>91716596.810000002</v>
      </c>
      <c r="L70" s="37">
        <f>'ОДИ ПГГ(1-26) '!D70</f>
        <v>0</v>
      </c>
      <c r="M70" s="37">
        <f>'ФАП(1-26) '!D70</f>
        <v>0</v>
      </c>
      <c r="N70" s="37">
        <f>'Объем средств по ПР'!D69</f>
        <v>0</v>
      </c>
      <c r="O70" s="37">
        <f>' СМП (1- 26)'!D70</f>
        <v>0</v>
      </c>
      <c r="P70" s="37">
        <f>'Гемодиализ по видам МП(1-26) '!D70</f>
        <v>0</v>
      </c>
      <c r="Q70" s="37">
        <f>'Мед.реаб.(АПУ,ДС,КС) (1-26)'!D70</f>
        <v>0</v>
      </c>
      <c r="R70" s="37">
        <f t="shared" si="5"/>
        <v>111679386.46000001</v>
      </c>
    </row>
    <row r="71" spans="1:18" s="1" customFormat="1" ht="24" x14ac:dyDescent="0.2">
      <c r="A71" s="20">
        <v>61</v>
      </c>
      <c r="B71" s="12" t="s">
        <v>121</v>
      </c>
      <c r="C71" s="10" t="s">
        <v>241</v>
      </c>
      <c r="D71" s="53">
        <f>КС!D71</f>
        <v>0</v>
      </c>
      <c r="E71" s="37">
        <f>'ДС(1-26)'!D71</f>
        <v>0</v>
      </c>
      <c r="F71" s="37">
        <f t="shared" si="4"/>
        <v>117830657.55</v>
      </c>
      <c r="G71" s="37">
        <f>' Профилактика Пр.1-26'!D73</f>
        <v>17624523.70999999</v>
      </c>
      <c r="H71" s="37">
        <f>'Диспан.набл.(КП) '!D71</f>
        <v>0</v>
      </c>
      <c r="I71" s="37">
        <f>'Центры здоровья Пр.1-26'!D71</f>
        <v>0</v>
      </c>
      <c r="J71" s="37">
        <f>'АПУ неотл.пом.(1-26)'!D71</f>
        <v>9131483</v>
      </c>
      <c r="K71" s="37">
        <f>'АПУ обращения 1-26'!D71</f>
        <v>91074650.840000004</v>
      </c>
      <c r="L71" s="37">
        <f>'ОДИ ПГГ(1-26) '!D71</f>
        <v>0</v>
      </c>
      <c r="M71" s="37">
        <f>'ФАП(1-26) '!D71</f>
        <v>0</v>
      </c>
      <c r="N71" s="37">
        <f>'Объем средств по ПР'!D70</f>
        <v>0</v>
      </c>
      <c r="O71" s="37">
        <f>' СМП (1- 26)'!D71</f>
        <v>0</v>
      </c>
      <c r="P71" s="37">
        <f>'Гемодиализ по видам МП(1-26) '!D71</f>
        <v>0</v>
      </c>
      <c r="Q71" s="37">
        <f>'Мед.реаб.(АПУ,ДС,КС) (1-26)'!D71</f>
        <v>0</v>
      </c>
      <c r="R71" s="37">
        <f t="shared" si="5"/>
        <v>117830657.55</v>
      </c>
    </row>
    <row r="72" spans="1:18" s="1" customFormat="1" x14ac:dyDescent="0.2">
      <c r="A72" s="20">
        <v>62</v>
      </c>
      <c r="B72" s="13" t="s">
        <v>122</v>
      </c>
      <c r="C72" s="10" t="s">
        <v>242</v>
      </c>
      <c r="D72" s="53">
        <f>КС!D72</f>
        <v>0</v>
      </c>
      <c r="E72" s="37">
        <f>'ДС(1-26)'!D72</f>
        <v>60603611</v>
      </c>
      <c r="F72" s="37">
        <f t="shared" si="4"/>
        <v>491004416.70999998</v>
      </c>
      <c r="G72" s="37">
        <f>' Профилактика Пр.1-26'!D74</f>
        <v>231093704.94999999</v>
      </c>
      <c r="H72" s="37">
        <f>'Диспан.набл.(КП) '!D72</f>
        <v>77573466</v>
      </c>
      <c r="I72" s="37">
        <f>'Центры здоровья Пр.1-26'!D72</f>
        <v>0</v>
      </c>
      <c r="J72" s="37">
        <f>'АПУ неотл.пом.(1-26)'!D72</f>
        <v>25036486</v>
      </c>
      <c r="K72" s="37">
        <f>'АПУ обращения 1-26'!D72</f>
        <v>116331843.62</v>
      </c>
      <c r="L72" s="37">
        <f>'ОДИ ПГГ(1-26) '!D72</f>
        <v>39796974.140000001</v>
      </c>
      <c r="M72" s="37">
        <f>'ФАП(1-26) '!D72</f>
        <v>0</v>
      </c>
      <c r="N72" s="37">
        <f>'Объем средств по ПР'!D71</f>
        <v>1171942</v>
      </c>
      <c r="O72" s="37">
        <f>' СМП (1- 26)'!D72</f>
        <v>0</v>
      </c>
      <c r="P72" s="37">
        <f>'Гемодиализ по видам МП(1-26) '!D72</f>
        <v>0</v>
      </c>
      <c r="Q72" s="37">
        <f>'Мед.реаб.(АПУ,ДС,КС) (1-26)'!D72</f>
        <v>1500681.26</v>
      </c>
      <c r="R72" s="37">
        <f t="shared" si="5"/>
        <v>553108708.97000003</v>
      </c>
    </row>
    <row r="73" spans="1:18" s="1" customFormat="1" x14ac:dyDescent="0.2">
      <c r="A73" s="20">
        <v>63</v>
      </c>
      <c r="B73" s="13" t="s">
        <v>123</v>
      </c>
      <c r="C73" s="10" t="s">
        <v>51</v>
      </c>
      <c r="D73" s="53">
        <f>КС!D73</f>
        <v>0</v>
      </c>
      <c r="E73" s="37">
        <f>'ДС(1-26)'!D73</f>
        <v>33267780</v>
      </c>
      <c r="F73" s="37">
        <f t="shared" si="4"/>
        <v>326731959.77999997</v>
      </c>
      <c r="G73" s="37">
        <f>' Профилактика Пр.1-26'!D75</f>
        <v>135287624.50999999</v>
      </c>
      <c r="H73" s="37">
        <f>'Диспан.набл.(КП) '!D73</f>
        <v>62424360</v>
      </c>
      <c r="I73" s="37">
        <f>'Центры здоровья Пр.1-26'!D73</f>
        <v>21600720</v>
      </c>
      <c r="J73" s="37">
        <f>'АПУ неотл.пом.(1-26)'!D73</f>
        <v>16953499</v>
      </c>
      <c r="K73" s="37">
        <f>'АПУ обращения 1-26'!D73</f>
        <v>59373444.250000015</v>
      </c>
      <c r="L73" s="37">
        <f>'ОДИ ПГГ(1-26) '!D73</f>
        <v>30252782.02</v>
      </c>
      <c r="M73" s="37">
        <f>'ФАП(1-26) '!D73</f>
        <v>0</v>
      </c>
      <c r="N73" s="37">
        <f>'Объем средств по ПР'!D72</f>
        <v>839530</v>
      </c>
      <c r="O73" s="37">
        <f>' СМП (1- 26)'!D73</f>
        <v>0</v>
      </c>
      <c r="P73" s="37">
        <f>'Гемодиализ по видам МП(1-26) '!D73</f>
        <v>0</v>
      </c>
      <c r="Q73" s="37">
        <f>'Мед.реаб.(АПУ,ДС,КС) (1-26)'!D73</f>
        <v>12391460.800000001</v>
      </c>
      <c r="R73" s="37">
        <f t="shared" si="5"/>
        <v>372391200.57999998</v>
      </c>
    </row>
    <row r="74" spans="1:18" s="1" customFormat="1" x14ac:dyDescent="0.2">
      <c r="A74" s="20">
        <v>64</v>
      </c>
      <c r="B74" s="13" t="s">
        <v>124</v>
      </c>
      <c r="C74" s="10" t="s">
        <v>243</v>
      </c>
      <c r="D74" s="53">
        <f>КС!D74</f>
        <v>0</v>
      </c>
      <c r="E74" s="37">
        <f>'ДС(1-26)'!D74</f>
        <v>84590716</v>
      </c>
      <c r="F74" s="37">
        <f t="shared" si="4"/>
        <v>631264531.15999997</v>
      </c>
      <c r="G74" s="37">
        <f>' Профилактика Пр.1-26'!D76</f>
        <v>307089213.06999999</v>
      </c>
      <c r="H74" s="37">
        <f>'Диспан.набл.(КП) '!D74</f>
        <v>93266044</v>
      </c>
      <c r="I74" s="37">
        <f>'Центры здоровья Пр.1-26'!D74</f>
        <v>0</v>
      </c>
      <c r="J74" s="37">
        <f>'АПУ неотл.пом.(1-26)'!D74</f>
        <v>33336326</v>
      </c>
      <c r="K74" s="37">
        <f>'АПУ обращения 1-26'!D74</f>
        <v>144096110.72999996</v>
      </c>
      <c r="L74" s="37">
        <f>'ОДИ ПГГ(1-26) '!D74</f>
        <v>51851099.359999999</v>
      </c>
      <c r="M74" s="37">
        <f>'ФАП(1-26) '!D74</f>
        <v>0</v>
      </c>
      <c r="N74" s="37">
        <f>'Объем средств по ПР'!D73</f>
        <v>1625738</v>
      </c>
      <c r="O74" s="37">
        <f>' СМП (1- 26)'!D74</f>
        <v>0</v>
      </c>
      <c r="P74" s="37">
        <f>'Гемодиализ по видам МП(1-26) '!D74</f>
        <v>0</v>
      </c>
      <c r="Q74" s="37">
        <f>'Мед.реаб.(АПУ,ДС,КС) (1-26)'!D74</f>
        <v>7071924.040000001</v>
      </c>
      <c r="R74" s="37">
        <f t="shared" si="5"/>
        <v>722927171.19999993</v>
      </c>
    </row>
    <row r="75" spans="1:18" s="1" customFormat="1" ht="24" x14ac:dyDescent="0.2">
      <c r="A75" s="20">
        <v>65</v>
      </c>
      <c r="B75" s="13" t="s">
        <v>125</v>
      </c>
      <c r="C75" s="10" t="s">
        <v>244</v>
      </c>
      <c r="D75" s="53">
        <f>КС!D75</f>
        <v>0</v>
      </c>
      <c r="E75" s="37">
        <f>'ДС(1-26)'!D75</f>
        <v>0</v>
      </c>
      <c r="F75" s="37">
        <f t="shared" ref="F75:F106" si="6">G75+H75+I75+J75+K75+L75+M75+N75</f>
        <v>51940661.5</v>
      </c>
      <c r="G75" s="37">
        <f>' Профилактика Пр.1-26'!D77</f>
        <v>8390623.6999999993</v>
      </c>
      <c r="H75" s="37">
        <f>'Диспан.набл.(КП) '!D75</f>
        <v>0</v>
      </c>
      <c r="I75" s="37">
        <f>'Центры здоровья Пр.1-26'!D75</f>
        <v>0</v>
      </c>
      <c r="J75" s="37">
        <f>'АПУ неотл.пом.(1-26)'!D75</f>
        <v>0</v>
      </c>
      <c r="K75" s="37">
        <f>'АПУ обращения 1-26'!D75</f>
        <v>43550037.799999997</v>
      </c>
      <c r="L75" s="37">
        <f>'ОДИ ПГГ(1-26) '!D75</f>
        <v>0</v>
      </c>
      <c r="M75" s="37">
        <f>'ФАП(1-26) '!D75</f>
        <v>0</v>
      </c>
      <c r="N75" s="37">
        <f>'Объем средств по ПР'!D74</f>
        <v>0</v>
      </c>
      <c r="O75" s="37">
        <f>' СМП (1- 26)'!D75</f>
        <v>0</v>
      </c>
      <c r="P75" s="37">
        <f>'Гемодиализ по видам МП(1-26) '!D75</f>
        <v>0</v>
      </c>
      <c r="Q75" s="37">
        <f>'Мед.реаб.(АПУ,ДС,КС) (1-26)'!D75</f>
        <v>0</v>
      </c>
      <c r="R75" s="37">
        <f t="shared" ref="R75:R106" si="7">D75+E75+F75+O75+P75+Q75</f>
        <v>51940661.5</v>
      </c>
    </row>
    <row r="76" spans="1:18" s="1" customFormat="1" ht="24" x14ac:dyDescent="0.2">
      <c r="A76" s="20">
        <v>66</v>
      </c>
      <c r="B76" s="12" t="s">
        <v>126</v>
      </c>
      <c r="C76" s="10" t="s">
        <v>245</v>
      </c>
      <c r="D76" s="53">
        <f>КС!D76</f>
        <v>0</v>
      </c>
      <c r="E76" s="37">
        <f>'ДС(1-26)'!D76</f>
        <v>0</v>
      </c>
      <c r="F76" s="37">
        <f t="shared" si="6"/>
        <v>69511397.609999999</v>
      </c>
      <c r="G76" s="37">
        <f>' Профилактика Пр.1-26'!D78</f>
        <v>7739854.3799999999</v>
      </c>
      <c r="H76" s="37">
        <f>'Диспан.набл.(КП) '!D76</f>
        <v>0</v>
      </c>
      <c r="I76" s="37">
        <f>'Центры здоровья Пр.1-26'!D76</f>
        <v>0</v>
      </c>
      <c r="J76" s="37">
        <f>'АПУ неотл.пом.(1-26)'!D76</f>
        <v>21597249</v>
      </c>
      <c r="K76" s="37">
        <f>'АПУ обращения 1-26'!D76</f>
        <v>40174294.230000004</v>
      </c>
      <c r="L76" s="37">
        <f>'ОДИ ПГГ(1-26) '!D76</f>
        <v>0</v>
      </c>
      <c r="M76" s="37">
        <f>'ФАП(1-26) '!D76</f>
        <v>0</v>
      </c>
      <c r="N76" s="37">
        <f>'Объем средств по ПР'!D75</f>
        <v>0</v>
      </c>
      <c r="O76" s="37">
        <f>' СМП (1- 26)'!D76</f>
        <v>0</v>
      </c>
      <c r="P76" s="37">
        <f>'Гемодиализ по видам МП(1-26) '!D76</f>
        <v>0</v>
      </c>
      <c r="Q76" s="37">
        <f>'Мед.реаб.(АПУ,ДС,КС) (1-26)'!D76</f>
        <v>0</v>
      </c>
      <c r="R76" s="37">
        <f t="shared" si="7"/>
        <v>69511397.609999999</v>
      </c>
    </row>
    <row r="77" spans="1:18" s="1" customFormat="1" ht="24" x14ac:dyDescent="0.2">
      <c r="A77" s="20">
        <v>67</v>
      </c>
      <c r="B77" s="13" t="s">
        <v>127</v>
      </c>
      <c r="C77" s="10" t="s">
        <v>246</v>
      </c>
      <c r="D77" s="53">
        <f>КС!D77</f>
        <v>0</v>
      </c>
      <c r="E77" s="37">
        <f>'ДС(1-26)'!D77</f>
        <v>0</v>
      </c>
      <c r="F77" s="37">
        <f t="shared" si="6"/>
        <v>60188224.670000002</v>
      </c>
      <c r="G77" s="37">
        <f>' Профилактика Пр.1-26'!D79</f>
        <v>9724490.5200000014</v>
      </c>
      <c r="H77" s="37">
        <f>'Диспан.набл.(КП) '!D77</f>
        <v>0</v>
      </c>
      <c r="I77" s="37">
        <f>'Центры здоровья Пр.1-26'!D77</f>
        <v>0</v>
      </c>
      <c r="J77" s="37">
        <f>'АПУ неотл.пом.(1-26)'!D77</f>
        <v>0</v>
      </c>
      <c r="K77" s="37">
        <f>'АПУ обращения 1-26'!D77</f>
        <v>50463734.149999999</v>
      </c>
      <c r="L77" s="37">
        <f>'ОДИ ПГГ(1-26) '!D77</f>
        <v>0</v>
      </c>
      <c r="M77" s="37">
        <f>'ФАП(1-26) '!D77</f>
        <v>0</v>
      </c>
      <c r="N77" s="37">
        <f>'Объем средств по ПР'!D76</f>
        <v>0</v>
      </c>
      <c r="O77" s="37">
        <f>' СМП (1- 26)'!D77</f>
        <v>0</v>
      </c>
      <c r="P77" s="37">
        <f>'Гемодиализ по видам МП(1-26) '!D77</f>
        <v>0</v>
      </c>
      <c r="Q77" s="37">
        <f>'Мед.реаб.(АПУ,ДС,КС) (1-26)'!D77</f>
        <v>0</v>
      </c>
      <c r="R77" s="37">
        <f t="shared" si="7"/>
        <v>60188224.670000002</v>
      </c>
    </row>
    <row r="78" spans="1:18" s="1" customFormat="1" ht="24" x14ac:dyDescent="0.2">
      <c r="A78" s="20">
        <v>68</v>
      </c>
      <c r="B78" s="13" t="s">
        <v>128</v>
      </c>
      <c r="C78" s="10" t="s">
        <v>247</v>
      </c>
      <c r="D78" s="53">
        <f>КС!D78</f>
        <v>0</v>
      </c>
      <c r="E78" s="37">
        <f>'ДС(1-26)'!D78</f>
        <v>0</v>
      </c>
      <c r="F78" s="37">
        <f t="shared" si="6"/>
        <v>66968725.549999982</v>
      </c>
      <c r="G78" s="37">
        <f>' Профилактика Пр.1-26'!D80</f>
        <v>10817472.459999997</v>
      </c>
      <c r="H78" s="37">
        <f>'Диспан.набл.(КП) '!D78</f>
        <v>0</v>
      </c>
      <c r="I78" s="37">
        <f>'Центры здоровья Пр.1-26'!D78</f>
        <v>0</v>
      </c>
      <c r="J78" s="37">
        <f>'АПУ неотл.пом.(1-26)'!D78</f>
        <v>0</v>
      </c>
      <c r="K78" s="37">
        <f>'АПУ обращения 1-26'!D78</f>
        <v>56151253.089999989</v>
      </c>
      <c r="L78" s="37">
        <f>'ОДИ ПГГ(1-26) '!D78</f>
        <v>0</v>
      </c>
      <c r="M78" s="37">
        <f>'ФАП(1-26) '!D78</f>
        <v>0</v>
      </c>
      <c r="N78" s="37">
        <f>'Объем средств по ПР'!D77</f>
        <v>0</v>
      </c>
      <c r="O78" s="37">
        <f>' СМП (1- 26)'!D78</f>
        <v>0</v>
      </c>
      <c r="P78" s="37">
        <f>'Гемодиализ по видам МП(1-26) '!D78</f>
        <v>0</v>
      </c>
      <c r="Q78" s="37">
        <f>'Мед.реаб.(АПУ,ДС,КС) (1-26)'!D78</f>
        <v>0</v>
      </c>
      <c r="R78" s="37">
        <f t="shared" si="7"/>
        <v>66968725.549999982</v>
      </c>
    </row>
    <row r="79" spans="1:18" s="1" customFormat="1" ht="24" x14ac:dyDescent="0.2">
      <c r="A79" s="20">
        <v>69</v>
      </c>
      <c r="B79" s="12" t="s">
        <v>129</v>
      </c>
      <c r="C79" s="10" t="s">
        <v>248</v>
      </c>
      <c r="D79" s="53">
        <f>КС!D79</f>
        <v>0</v>
      </c>
      <c r="E79" s="37">
        <f>'ДС(1-26)'!D79</f>
        <v>0</v>
      </c>
      <c r="F79" s="37">
        <f t="shared" si="6"/>
        <v>85038972.310000002</v>
      </c>
      <c r="G79" s="37">
        <f>' Профилактика Пр.1-26'!D81</f>
        <v>14790128.839999996</v>
      </c>
      <c r="H79" s="37">
        <f>'Диспан.набл.(КП) '!D79</f>
        <v>0</v>
      </c>
      <c r="I79" s="37">
        <f>'Центры здоровья Пр.1-26'!D79</f>
        <v>0</v>
      </c>
      <c r="J79" s="37">
        <f>'АПУ неотл.пом.(1-26)'!D79</f>
        <v>0</v>
      </c>
      <c r="K79" s="37">
        <f>'АПУ обращения 1-26'!D79</f>
        <v>70248843.469999999</v>
      </c>
      <c r="L79" s="37">
        <f>'ОДИ ПГГ(1-26) '!D79</f>
        <v>0</v>
      </c>
      <c r="M79" s="37">
        <f>'ФАП(1-26) '!D79</f>
        <v>0</v>
      </c>
      <c r="N79" s="37">
        <f>'Объем средств по ПР'!D78</f>
        <v>0</v>
      </c>
      <c r="O79" s="37">
        <f>' СМП (1- 26)'!D79</f>
        <v>0</v>
      </c>
      <c r="P79" s="37">
        <f>'Гемодиализ по видам МП(1-26) '!D79</f>
        <v>0</v>
      </c>
      <c r="Q79" s="37">
        <f>'Мед.реаб.(АПУ,ДС,КС) (1-26)'!D79</f>
        <v>0</v>
      </c>
      <c r="R79" s="37">
        <f t="shared" si="7"/>
        <v>85038972.310000002</v>
      </c>
    </row>
    <row r="80" spans="1:18" s="1" customFormat="1" ht="24" x14ac:dyDescent="0.2">
      <c r="A80" s="20">
        <v>70</v>
      </c>
      <c r="B80" s="12" t="s">
        <v>130</v>
      </c>
      <c r="C80" s="10" t="s">
        <v>249</v>
      </c>
      <c r="D80" s="53">
        <f>КС!D80</f>
        <v>0</v>
      </c>
      <c r="E80" s="37">
        <f>'ДС(1-26)'!D80</f>
        <v>0</v>
      </c>
      <c r="F80" s="37">
        <f t="shared" si="6"/>
        <v>59150994.010000005</v>
      </c>
      <c r="G80" s="37">
        <f>' Профилактика Пр.1-26'!D82</f>
        <v>9555532.9600000009</v>
      </c>
      <c r="H80" s="37">
        <f>'Диспан.набл.(КП) '!D80</f>
        <v>0</v>
      </c>
      <c r="I80" s="37">
        <f>'Центры здоровья Пр.1-26'!D80</f>
        <v>0</v>
      </c>
      <c r="J80" s="37">
        <f>'АПУ неотл.пом.(1-26)'!D80</f>
        <v>0</v>
      </c>
      <c r="K80" s="37">
        <f>'АПУ обращения 1-26'!D80</f>
        <v>49595461.050000004</v>
      </c>
      <c r="L80" s="37">
        <f>'ОДИ ПГГ(1-26) '!D80</f>
        <v>0</v>
      </c>
      <c r="M80" s="37">
        <f>'ФАП(1-26) '!D80</f>
        <v>0</v>
      </c>
      <c r="N80" s="37">
        <f>'Объем средств по ПР'!D79</f>
        <v>0</v>
      </c>
      <c r="O80" s="37">
        <f>' СМП (1- 26)'!D80</f>
        <v>0</v>
      </c>
      <c r="P80" s="37">
        <f>'Гемодиализ по видам МП(1-26) '!D80</f>
        <v>0</v>
      </c>
      <c r="Q80" s="37">
        <f>'Мед.реаб.(АПУ,ДС,КС) (1-26)'!D80</f>
        <v>0</v>
      </c>
      <c r="R80" s="37">
        <f t="shared" si="7"/>
        <v>59150994.010000005</v>
      </c>
    </row>
    <row r="81" spans="1:18" s="1" customFormat="1" ht="24" x14ac:dyDescent="0.2">
      <c r="A81" s="20">
        <v>71</v>
      </c>
      <c r="B81" s="12" t="s">
        <v>131</v>
      </c>
      <c r="C81" s="10" t="s">
        <v>250</v>
      </c>
      <c r="D81" s="53">
        <f>КС!D81</f>
        <v>0</v>
      </c>
      <c r="E81" s="37">
        <f>'ДС(1-26)'!D81</f>
        <v>0</v>
      </c>
      <c r="F81" s="37">
        <f t="shared" si="6"/>
        <v>52168700.75</v>
      </c>
      <c r="G81" s="37">
        <f>' Профилактика Пр.1-26'!D83</f>
        <v>8428290.9000000004</v>
      </c>
      <c r="H81" s="37">
        <f>'Диспан.набл.(КП) '!D81</f>
        <v>0</v>
      </c>
      <c r="I81" s="37">
        <f>'Центры здоровья Пр.1-26'!D81</f>
        <v>0</v>
      </c>
      <c r="J81" s="37">
        <f>'АПУ неотл.пом.(1-26)'!D81</f>
        <v>0</v>
      </c>
      <c r="K81" s="37">
        <f>'АПУ обращения 1-26'!D81</f>
        <v>43740409.850000001</v>
      </c>
      <c r="L81" s="37">
        <f>'ОДИ ПГГ(1-26) '!D81</f>
        <v>0</v>
      </c>
      <c r="M81" s="37">
        <f>'ФАП(1-26) '!D81</f>
        <v>0</v>
      </c>
      <c r="N81" s="37">
        <f>'Объем средств по ПР'!D80</f>
        <v>0</v>
      </c>
      <c r="O81" s="37">
        <f>' СМП (1- 26)'!D81</f>
        <v>0</v>
      </c>
      <c r="P81" s="37">
        <f>'Гемодиализ по видам МП(1-26) '!D81</f>
        <v>0</v>
      </c>
      <c r="Q81" s="37">
        <f>'Мед.реаб.(АПУ,ДС,КС) (1-26)'!D81</f>
        <v>0</v>
      </c>
      <c r="R81" s="37">
        <f t="shared" si="7"/>
        <v>52168700.75</v>
      </c>
    </row>
    <row r="82" spans="1:18" s="1" customFormat="1" x14ac:dyDescent="0.2">
      <c r="A82" s="20">
        <v>72</v>
      </c>
      <c r="B82" s="21" t="s">
        <v>132</v>
      </c>
      <c r="C82" s="10" t="s">
        <v>133</v>
      </c>
      <c r="D82" s="53">
        <f>КС!D82</f>
        <v>407603866.69999999</v>
      </c>
      <c r="E82" s="37">
        <f>'ДС(1-26)'!D82</f>
        <v>70646104</v>
      </c>
      <c r="F82" s="37">
        <f t="shared" si="6"/>
        <v>605776463.01999998</v>
      </c>
      <c r="G82" s="37">
        <f>' Профилактика Пр.1-26'!D84</f>
        <v>283325440.13999999</v>
      </c>
      <c r="H82" s="37">
        <f>'Диспан.набл.(КП) '!D82</f>
        <v>62120656</v>
      </c>
      <c r="I82" s="37">
        <f>'Центры здоровья Пр.1-26'!D82</f>
        <v>15340029.34</v>
      </c>
      <c r="J82" s="37">
        <f>'АПУ неотл.пом.(1-26)'!D82</f>
        <v>42849042</v>
      </c>
      <c r="K82" s="37">
        <f>'АПУ обращения 1-26'!D82</f>
        <v>159163955.54000002</v>
      </c>
      <c r="L82" s="37">
        <f>'ОДИ ПГГ(1-26) '!D82</f>
        <v>37713465</v>
      </c>
      <c r="M82" s="37">
        <f>'ФАП(1-26) '!D82</f>
        <v>3829858</v>
      </c>
      <c r="N82" s="37">
        <f>'Объем средств по ПР'!D81</f>
        <v>1434017</v>
      </c>
      <c r="O82" s="37">
        <f>' СМП (1- 26)'!D82</f>
        <v>0</v>
      </c>
      <c r="P82" s="37">
        <f>'Гемодиализ по видам МП(1-26) '!D82</f>
        <v>0</v>
      </c>
      <c r="Q82" s="37">
        <f>'Мед.реаб.(АПУ,ДС,КС) (1-26)'!D82</f>
        <v>9477756.5700000003</v>
      </c>
      <c r="R82" s="37">
        <f t="shared" si="7"/>
        <v>1093504190.29</v>
      </c>
    </row>
    <row r="83" spans="1:18" s="1" customFormat="1" ht="13.5" customHeight="1" x14ac:dyDescent="0.2">
      <c r="A83" s="20">
        <v>73</v>
      </c>
      <c r="B83" s="12" t="s">
        <v>134</v>
      </c>
      <c r="C83" s="10" t="s">
        <v>251</v>
      </c>
      <c r="D83" s="53">
        <f>КС!D83</f>
        <v>133613494.84999999</v>
      </c>
      <c r="E83" s="37">
        <f>'ДС(1-26)'!D83</f>
        <v>116900300</v>
      </c>
      <c r="F83" s="37">
        <f t="shared" si="6"/>
        <v>990204494.54000008</v>
      </c>
      <c r="G83" s="37">
        <f>' Профилактика Пр.1-26'!D85</f>
        <v>466053224.72999996</v>
      </c>
      <c r="H83" s="37">
        <f>'Диспан.набл.(КП) '!D83</f>
        <v>127358295</v>
      </c>
      <c r="I83" s="37">
        <f>'Центры здоровья Пр.1-26'!D83</f>
        <v>0</v>
      </c>
      <c r="J83" s="37">
        <f>'АПУ неотл.пом.(1-26)'!D83</f>
        <v>73771697</v>
      </c>
      <c r="K83" s="37">
        <f>'АПУ обращения 1-26'!D83</f>
        <v>230207188.23000008</v>
      </c>
      <c r="L83" s="37">
        <f>'ОДИ ПГГ(1-26) '!D83</f>
        <v>84079238.579999998</v>
      </c>
      <c r="M83" s="37">
        <f>'ФАП(1-26) '!D83</f>
        <v>6536128</v>
      </c>
      <c r="N83" s="37">
        <f>'Объем средств по ПР'!D82</f>
        <v>2198723</v>
      </c>
      <c r="O83" s="37">
        <f>' СМП (1- 26)'!D83</f>
        <v>0</v>
      </c>
      <c r="P83" s="37">
        <f>'Гемодиализ по видам МП(1-26) '!D83</f>
        <v>0</v>
      </c>
      <c r="Q83" s="37">
        <f>'Мед.реаб.(АПУ,ДС,КС) (1-26)'!D83</f>
        <v>78629557.709999993</v>
      </c>
      <c r="R83" s="37">
        <f t="shared" si="7"/>
        <v>1319347847.1000001</v>
      </c>
    </row>
    <row r="84" spans="1:18" s="1" customFormat="1" ht="14.25" customHeight="1" x14ac:dyDescent="0.2">
      <c r="A84" s="20">
        <v>74</v>
      </c>
      <c r="B84" s="21" t="s">
        <v>135</v>
      </c>
      <c r="C84" s="10" t="s">
        <v>35</v>
      </c>
      <c r="D84" s="53">
        <f>КС!D84</f>
        <v>1142502252.04</v>
      </c>
      <c r="E84" s="37">
        <f>'ДС(1-26)'!D84</f>
        <v>91314851</v>
      </c>
      <c r="F84" s="37">
        <f t="shared" si="6"/>
        <v>650496190.70000005</v>
      </c>
      <c r="G84" s="37">
        <f>' Профилактика Пр.1-26'!D86</f>
        <v>238324579.33999997</v>
      </c>
      <c r="H84" s="37">
        <f>'Диспан.набл.(КП) '!D84</f>
        <v>89188886</v>
      </c>
      <c r="I84" s="37">
        <f>'Центры здоровья Пр.1-26'!D84</f>
        <v>15256454.299999997</v>
      </c>
      <c r="J84" s="37">
        <f>'АПУ неотл.пом.(1-26)'!D84</f>
        <v>69662533</v>
      </c>
      <c r="K84" s="37">
        <f>'АПУ обращения 1-26'!D84</f>
        <v>153142973.06</v>
      </c>
      <c r="L84" s="37">
        <f>'ОДИ ПГГ(1-26) '!D84</f>
        <v>81290826</v>
      </c>
      <c r="M84" s="37">
        <f>'ФАП(1-26) '!D84</f>
        <v>2587566</v>
      </c>
      <c r="N84" s="37">
        <f>'Объем средств по ПР'!D83</f>
        <v>1042373</v>
      </c>
      <c r="O84" s="37">
        <f>' СМП (1- 26)'!D84</f>
        <v>0</v>
      </c>
      <c r="P84" s="37">
        <f>'Гемодиализ по видам МП(1-26) '!D84</f>
        <v>0</v>
      </c>
      <c r="Q84" s="37">
        <f>'Мед.реаб.(АПУ,ДС,КС) (1-26)'!D84</f>
        <v>69739316.079999998</v>
      </c>
      <c r="R84" s="37">
        <f t="shared" si="7"/>
        <v>1954052609.8199999</v>
      </c>
    </row>
    <row r="85" spans="1:18" s="1" customFormat="1" x14ac:dyDescent="0.2">
      <c r="A85" s="20">
        <v>75</v>
      </c>
      <c r="B85" s="12" t="s">
        <v>136</v>
      </c>
      <c r="C85" s="10" t="s">
        <v>436</v>
      </c>
      <c r="D85" s="53">
        <f>КС!D85</f>
        <v>42822036.210000001</v>
      </c>
      <c r="E85" s="37">
        <f>'ДС(1-26)'!D85</f>
        <v>38532543</v>
      </c>
      <c r="F85" s="37">
        <f t="shared" si="6"/>
        <v>384522738.37</v>
      </c>
      <c r="G85" s="37">
        <f>' Профилактика Пр.1-26'!D87</f>
        <v>164863961.18000001</v>
      </c>
      <c r="H85" s="37">
        <f>'Диспан.набл.(КП) '!D85</f>
        <v>48416108</v>
      </c>
      <c r="I85" s="37">
        <f>'Центры здоровья Пр.1-26'!D85</f>
        <v>0</v>
      </c>
      <c r="J85" s="37">
        <f>'АПУ неотл.пом.(1-26)'!D85</f>
        <v>19174713</v>
      </c>
      <c r="K85" s="37">
        <f>'АПУ обращения 1-26'!D85</f>
        <v>103249065.19</v>
      </c>
      <c r="L85" s="37">
        <f>'ОДИ ПГГ(1-26) '!D85</f>
        <v>34409551</v>
      </c>
      <c r="M85" s="37">
        <f>'ФАП(1-26) '!D85</f>
        <v>13443526</v>
      </c>
      <c r="N85" s="37">
        <f>'Объем средств по ПР'!D84</f>
        <v>965814</v>
      </c>
      <c r="O85" s="37">
        <f>' СМП (1- 26)'!D85</f>
        <v>0</v>
      </c>
      <c r="P85" s="37">
        <f>'Гемодиализ по видам МП(1-26) '!D85</f>
        <v>0</v>
      </c>
      <c r="Q85" s="37">
        <f>'Мед.реаб.(АПУ,ДС,КС) (1-26)'!D85</f>
        <v>4574337.58</v>
      </c>
      <c r="R85" s="37">
        <f t="shared" si="7"/>
        <v>470451655.16000003</v>
      </c>
    </row>
    <row r="86" spans="1:18" s="1" customFormat="1" x14ac:dyDescent="0.2">
      <c r="A86" s="20">
        <v>76</v>
      </c>
      <c r="B86" s="12" t="s">
        <v>137</v>
      </c>
      <c r="C86" s="10" t="s">
        <v>36</v>
      </c>
      <c r="D86" s="53">
        <f>КС!D86</f>
        <v>831534922.18000007</v>
      </c>
      <c r="E86" s="37">
        <f>'ДС(1-26)'!D86</f>
        <v>152609969</v>
      </c>
      <c r="F86" s="37">
        <f t="shared" si="6"/>
        <v>989183958.1500001</v>
      </c>
      <c r="G86" s="37">
        <f>' Профилактика Пр.1-26'!D88</f>
        <v>387410314.92000008</v>
      </c>
      <c r="H86" s="37">
        <f>'Диспан.набл.(КП) '!D86</f>
        <v>117285410</v>
      </c>
      <c r="I86" s="37">
        <f>'Центры здоровья Пр.1-26'!D86</f>
        <v>16500036.260000002</v>
      </c>
      <c r="J86" s="37">
        <f>'АПУ неотл.пом.(1-26)'!D86</f>
        <v>41704607</v>
      </c>
      <c r="K86" s="37">
        <f>'АПУ обращения 1-26'!D86</f>
        <v>234303660.00999999</v>
      </c>
      <c r="L86" s="37">
        <f>'ОДИ ПГГ(1-26) '!D86</f>
        <v>184167938.96000001</v>
      </c>
      <c r="M86" s="37">
        <f>'ФАП(1-26) '!D86</f>
        <v>6000633</v>
      </c>
      <c r="N86" s="37">
        <f>'Объем средств по ПР'!D85</f>
        <v>1811358</v>
      </c>
      <c r="O86" s="37">
        <f>' СМП (1- 26)'!D86</f>
        <v>0</v>
      </c>
      <c r="P86" s="37">
        <f>'Гемодиализ по видам МП(1-26) '!D86</f>
        <v>0</v>
      </c>
      <c r="Q86" s="37">
        <f>'Мед.реаб.(АПУ,ДС,КС) (1-26)'!D86</f>
        <v>66869094.450000003</v>
      </c>
      <c r="R86" s="37">
        <f t="shared" si="7"/>
        <v>2040197943.7800002</v>
      </c>
    </row>
    <row r="87" spans="1:18" s="1" customFormat="1" x14ac:dyDescent="0.2">
      <c r="A87" s="20">
        <v>77</v>
      </c>
      <c r="B87" s="12" t="s">
        <v>138</v>
      </c>
      <c r="C87" s="10" t="s">
        <v>50</v>
      </c>
      <c r="D87" s="53">
        <f>КС!D87</f>
        <v>653975993.94000006</v>
      </c>
      <c r="E87" s="37">
        <f>'ДС(1-26)'!D87</f>
        <v>24267852</v>
      </c>
      <c r="F87" s="37">
        <f t="shared" si="6"/>
        <v>230978846.92000002</v>
      </c>
      <c r="G87" s="37">
        <f>' Профилактика Пр.1-26'!D89</f>
        <v>130234906.07000001</v>
      </c>
      <c r="H87" s="37">
        <f>'Диспан.набл.(КП) '!D87</f>
        <v>158786</v>
      </c>
      <c r="I87" s="37">
        <f>'Центры здоровья Пр.1-26'!D87</f>
        <v>0</v>
      </c>
      <c r="J87" s="37">
        <f>'АПУ неотл.пом.(1-26)'!D87</f>
        <v>29308733</v>
      </c>
      <c r="K87" s="37">
        <f>'АПУ обращения 1-26'!D87</f>
        <v>42031339.850000009</v>
      </c>
      <c r="L87" s="37">
        <f>'ОДИ ПГГ(1-26) '!D87</f>
        <v>28687405</v>
      </c>
      <c r="M87" s="37">
        <f>'ФАП(1-26) '!D87</f>
        <v>0</v>
      </c>
      <c r="N87" s="37">
        <f>'Объем средств по ПР'!D86</f>
        <v>557677</v>
      </c>
      <c r="O87" s="37">
        <f>' СМП (1- 26)'!D87</f>
        <v>0</v>
      </c>
      <c r="P87" s="37">
        <f>'Гемодиализ по видам МП(1-26) '!D87</f>
        <v>0</v>
      </c>
      <c r="Q87" s="37">
        <f>'Мед.реаб.(АПУ,ДС,КС) (1-26)'!D87</f>
        <v>231249681.50999999</v>
      </c>
      <c r="R87" s="37">
        <f t="shared" si="7"/>
        <v>1140472374.3700001</v>
      </c>
    </row>
    <row r="88" spans="1:18" s="1" customFormat="1" x14ac:dyDescent="0.2">
      <c r="A88" s="20">
        <v>78</v>
      </c>
      <c r="B88" s="12" t="s">
        <v>139</v>
      </c>
      <c r="C88" s="10" t="s">
        <v>232</v>
      </c>
      <c r="D88" s="53">
        <f>КС!D88</f>
        <v>1459320128.3499999</v>
      </c>
      <c r="E88" s="37">
        <f>'ДС(1-26)'!D88</f>
        <v>82618185</v>
      </c>
      <c r="F88" s="37">
        <f t="shared" si="6"/>
        <v>788031357.21000004</v>
      </c>
      <c r="G88" s="37">
        <f>' Профилактика Пр.1-26'!D90</f>
        <v>325546884.28999996</v>
      </c>
      <c r="H88" s="37">
        <f>'Диспан.набл.(КП) '!D88</f>
        <v>123766082</v>
      </c>
      <c r="I88" s="37">
        <f>'Центры здоровья Пр.1-26'!D88</f>
        <v>60871059</v>
      </c>
      <c r="J88" s="37">
        <f>'АПУ неотл.пом.(1-26)'!D88</f>
        <v>40453307</v>
      </c>
      <c r="K88" s="37">
        <f>'АПУ обращения 1-26'!D88</f>
        <v>158165773.94</v>
      </c>
      <c r="L88" s="37">
        <f>'ОДИ ПГГ(1-26) '!D88</f>
        <v>74882827.980000004</v>
      </c>
      <c r="M88" s="37">
        <f>'ФАП(1-26) '!D88</f>
        <v>2611523</v>
      </c>
      <c r="N88" s="37">
        <f>'Объем средств по ПР'!D87</f>
        <v>1733900</v>
      </c>
      <c r="O88" s="37">
        <f>' СМП (1- 26)'!D88</f>
        <v>0</v>
      </c>
      <c r="P88" s="37">
        <f>'Гемодиализ по видам МП(1-26) '!D88</f>
        <v>7482374</v>
      </c>
      <c r="Q88" s="37">
        <f>'Мед.реаб.(АПУ,ДС,КС) (1-26)'!D88</f>
        <v>126578925.90000001</v>
      </c>
      <c r="R88" s="37">
        <f t="shared" si="7"/>
        <v>2464030970.46</v>
      </c>
    </row>
    <row r="89" spans="1:18" s="1" customFormat="1" x14ac:dyDescent="0.2">
      <c r="A89" s="20">
        <v>79</v>
      </c>
      <c r="B89" s="12" t="s">
        <v>140</v>
      </c>
      <c r="C89" s="10" t="s">
        <v>313</v>
      </c>
      <c r="D89" s="53">
        <f>КС!D89</f>
        <v>484944359.73000002</v>
      </c>
      <c r="E89" s="37">
        <f>'ДС(1-26)'!D89</f>
        <v>12390869</v>
      </c>
      <c r="F89" s="37">
        <f t="shared" si="6"/>
        <v>68218344.180000007</v>
      </c>
      <c r="G89" s="37">
        <f>' Профилактика Пр.1-26'!D91</f>
        <v>16237023.180000003</v>
      </c>
      <c r="H89" s="37">
        <f>'Диспан.набл.(КП) '!D89</f>
        <v>0</v>
      </c>
      <c r="I89" s="37">
        <f>'Центры здоровья Пр.1-26'!D89</f>
        <v>0</v>
      </c>
      <c r="J89" s="37">
        <f>'АПУ неотл.пом.(1-26)'!D89</f>
        <v>0</v>
      </c>
      <c r="K89" s="37">
        <f>'АПУ обращения 1-26'!D89</f>
        <v>51981321</v>
      </c>
      <c r="L89" s="37">
        <f>'ОДИ ПГГ(1-26) '!D89</f>
        <v>0</v>
      </c>
      <c r="M89" s="37">
        <f>'ФАП(1-26) '!D89</f>
        <v>0</v>
      </c>
      <c r="N89" s="37">
        <f>'Объем средств по ПР'!D88</f>
        <v>0</v>
      </c>
      <c r="O89" s="37">
        <f>' СМП (1- 26)'!D89</f>
        <v>0</v>
      </c>
      <c r="P89" s="37">
        <f>'Гемодиализ по видам МП(1-26) '!D89</f>
        <v>0</v>
      </c>
      <c r="Q89" s="37">
        <f>'Мед.реаб.(АПУ,ДС,КС) (1-26)'!D89</f>
        <v>0</v>
      </c>
      <c r="R89" s="37">
        <f t="shared" si="7"/>
        <v>565553572.91000009</v>
      </c>
    </row>
    <row r="90" spans="1:18" s="1" customFormat="1" x14ac:dyDescent="0.2">
      <c r="A90" s="20">
        <v>80</v>
      </c>
      <c r="B90" s="13" t="s">
        <v>141</v>
      </c>
      <c r="C90" s="10" t="s">
        <v>262</v>
      </c>
      <c r="D90" s="53">
        <f>КС!D90</f>
        <v>0</v>
      </c>
      <c r="E90" s="37">
        <f>'ДС(1-26)'!D90</f>
        <v>0</v>
      </c>
      <c r="F90" s="37">
        <f t="shared" si="6"/>
        <v>0</v>
      </c>
      <c r="G90" s="37">
        <f>' Профилактика Пр.1-26'!D92</f>
        <v>0</v>
      </c>
      <c r="H90" s="37">
        <f>'Диспан.набл.(КП) '!D90</f>
        <v>0</v>
      </c>
      <c r="I90" s="37">
        <f>'Центры здоровья Пр.1-26'!D90</f>
        <v>0</v>
      </c>
      <c r="J90" s="37">
        <f>'АПУ неотл.пом.(1-26)'!D90</f>
        <v>0</v>
      </c>
      <c r="K90" s="37">
        <f>'АПУ обращения 1-26'!D90</f>
        <v>0</v>
      </c>
      <c r="L90" s="37">
        <f>'ОДИ ПГГ(1-26) '!D90</f>
        <v>0</v>
      </c>
      <c r="M90" s="37">
        <f>'ФАП(1-26) '!D90</f>
        <v>0</v>
      </c>
      <c r="N90" s="37">
        <f>'Объем средств по ПР'!D89</f>
        <v>0</v>
      </c>
      <c r="O90" s="37">
        <f>' СМП (1- 26)'!D90</f>
        <v>3227101557</v>
      </c>
      <c r="P90" s="37">
        <f>'Гемодиализ по видам МП(1-26) '!D90</f>
        <v>0</v>
      </c>
      <c r="Q90" s="37">
        <f>'Мед.реаб.(АПУ,ДС,КС) (1-26)'!D90</f>
        <v>0</v>
      </c>
      <c r="R90" s="37">
        <f t="shared" si="7"/>
        <v>3227101557</v>
      </c>
    </row>
    <row r="91" spans="1:18" s="1" customFormat="1" ht="24" x14ac:dyDescent="0.2">
      <c r="A91" s="218">
        <v>81</v>
      </c>
      <c r="B91" s="221" t="s">
        <v>142</v>
      </c>
      <c r="C91" s="16" t="s">
        <v>252</v>
      </c>
      <c r="D91" s="53">
        <f>КС!D91</f>
        <v>194933105.74000001</v>
      </c>
      <c r="E91" s="53">
        <f>'ДС(1-26)'!D91</f>
        <v>266845148</v>
      </c>
      <c r="F91" s="53">
        <f t="shared" si="6"/>
        <v>82067010.789999992</v>
      </c>
      <c r="G91" s="53">
        <f>' Профилактика Пр.1-26'!D93</f>
        <v>26958102.309999995</v>
      </c>
      <c r="H91" s="53">
        <f>'Диспан.набл.(КП) '!D91</f>
        <v>461804</v>
      </c>
      <c r="I91" s="53">
        <f>'Центры здоровья Пр.1-26'!D91</f>
        <v>0</v>
      </c>
      <c r="J91" s="53">
        <f>'АПУ неотл.пом.(1-26)'!D91</f>
        <v>15355398.480000006</v>
      </c>
      <c r="K91" s="53">
        <f>'АПУ обращения 1-26'!D91</f>
        <v>34866947</v>
      </c>
      <c r="L91" s="53">
        <f>'ОДИ ПГГ(1-26) '!D91</f>
        <v>4169169</v>
      </c>
      <c r="M91" s="53">
        <f>'ФАП(1-26) '!D91</f>
        <v>0</v>
      </c>
      <c r="N91" s="53">
        <f>'Объем средств по ПР'!D90</f>
        <v>255590</v>
      </c>
      <c r="O91" s="53">
        <f>' СМП (1- 26)'!D91</f>
        <v>0</v>
      </c>
      <c r="P91" s="53">
        <f>'Гемодиализ по видам МП(1-26) '!D91</f>
        <v>0</v>
      </c>
      <c r="Q91" s="53">
        <f>'Мед.реаб.(АПУ,ДС,КС) (1-26)'!D91</f>
        <v>0</v>
      </c>
      <c r="R91" s="53">
        <f t="shared" si="7"/>
        <v>543845264.52999997</v>
      </c>
    </row>
    <row r="92" spans="1:18" s="1" customFormat="1" ht="36" x14ac:dyDescent="0.2">
      <c r="A92" s="219"/>
      <c r="B92" s="222"/>
      <c r="C92" s="10" t="s">
        <v>311</v>
      </c>
      <c r="D92" s="53">
        <f>КС!D92</f>
        <v>0</v>
      </c>
      <c r="E92" s="53">
        <f>'ДС(1-26)'!D92</f>
        <v>0</v>
      </c>
      <c r="F92" s="53">
        <f t="shared" si="6"/>
        <v>36342702.509999998</v>
      </c>
      <c r="G92" s="53">
        <f>' Профилактика Пр.1-26'!D94</f>
        <v>21731769.509999998</v>
      </c>
      <c r="H92" s="53">
        <f>'Диспан.набл.(КП) '!D92</f>
        <v>461804</v>
      </c>
      <c r="I92" s="53">
        <f>'Центры здоровья Пр.1-26'!D92</f>
        <v>0</v>
      </c>
      <c r="J92" s="53">
        <f>'АПУ неотл.пом.(1-26)'!D92</f>
        <v>1622627</v>
      </c>
      <c r="K92" s="53">
        <f>'АПУ обращения 1-26'!D92</f>
        <v>8101743</v>
      </c>
      <c r="L92" s="53">
        <f>'ОДИ ПГГ(1-26) '!D92</f>
        <v>4169169</v>
      </c>
      <c r="M92" s="53">
        <f>'ФАП(1-26) '!D92</f>
        <v>0</v>
      </c>
      <c r="N92" s="53">
        <f>'Объем средств по ПР'!D91</f>
        <v>255590</v>
      </c>
      <c r="O92" s="53">
        <f>' СМП (1- 26)'!D92</f>
        <v>0</v>
      </c>
      <c r="P92" s="53">
        <f>'Гемодиализ по видам МП(1-26) '!D92</f>
        <v>0</v>
      </c>
      <c r="Q92" s="53">
        <f>'Мед.реаб.(АПУ,ДС,КС) (1-26)'!D92</f>
        <v>0</v>
      </c>
      <c r="R92" s="53">
        <f t="shared" si="7"/>
        <v>36342702.509999998</v>
      </c>
    </row>
    <row r="93" spans="1:18" s="1" customFormat="1" ht="24" x14ac:dyDescent="0.2">
      <c r="A93" s="219"/>
      <c r="B93" s="222"/>
      <c r="C93" s="10" t="s">
        <v>253</v>
      </c>
      <c r="D93" s="53">
        <f>КС!D93</f>
        <v>0</v>
      </c>
      <c r="E93" s="53">
        <f>'ДС(1-26)'!D93</f>
        <v>0</v>
      </c>
      <c r="F93" s="53">
        <f t="shared" si="6"/>
        <v>11212059.800000001</v>
      </c>
      <c r="G93" s="53">
        <f>' Профилактика Пр.1-26'!D95</f>
        <v>3234692.8000000003</v>
      </c>
      <c r="H93" s="53">
        <f>'Диспан.набл.(КП) '!D93</f>
        <v>0</v>
      </c>
      <c r="I93" s="53">
        <f>'Центры здоровья Пр.1-26'!D93</f>
        <v>0</v>
      </c>
      <c r="J93" s="53">
        <f>'АПУ неотл.пом.(1-26)'!D93</f>
        <v>0</v>
      </c>
      <c r="K93" s="53">
        <f>'АПУ обращения 1-26'!D93</f>
        <v>7977367</v>
      </c>
      <c r="L93" s="53">
        <f>'ОДИ ПГГ(1-26) '!D93</f>
        <v>0</v>
      </c>
      <c r="M93" s="53">
        <f>'ФАП(1-26) '!D93</f>
        <v>0</v>
      </c>
      <c r="N93" s="53">
        <f>'Объем средств по ПР'!D92</f>
        <v>0</v>
      </c>
      <c r="O93" s="53">
        <f>' СМП (1- 26)'!D93</f>
        <v>0</v>
      </c>
      <c r="P93" s="53">
        <f>'Гемодиализ по видам МП(1-26) '!D93</f>
        <v>0</v>
      </c>
      <c r="Q93" s="53">
        <f>'Мед.реаб.(АПУ,ДС,КС) (1-26)'!D93</f>
        <v>0</v>
      </c>
      <c r="R93" s="53">
        <f t="shared" si="7"/>
        <v>11212059.800000001</v>
      </c>
    </row>
    <row r="94" spans="1:18" s="1" customFormat="1" ht="36" x14ac:dyDescent="0.2">
      <c r="A94" s="220"/>
      <c r="B94" s="223"/>
      <c r="C94" s="22" t="s">
        <v>312</v>
      </c>
      <c r="D94" s="53">
        <f>КС!D94</f>
        <v>194933105.74000001</v>
      </c>
      <c r="E94" s="53">
        <f>'ДС(1-26)'!D94</f>
        <v>266845148</v>
      </c>
      <c r="F94" s="53">
        <f t="shared" si="6"/>
        <v>34512248.480000004</v>
      </c>
      <c r="G94" s="53">
        <f>' Профилактика Пр.1-26'!D96</f>
        <v>1991640</v>
      </c>
      <c r="H94" s="53">
        <f>'Диспан.набл.(КП) '!D94</f>
        <v>0</v>
      </c>
      <c r="I94" s="53">
        <f>'Центры здоровья Пр.1-26'!D94</f>
        <v>0</v>
      </c>
      <c r="J94" s="53">
        <f>'АПУ неотл.пом.(1-26)'!D94</f>
        <v>13732771.480000006</v>
      </c>
      <c r="K94" s="53">
        <f>'АПУ обращения 1-26'!D94</f>
        <v>18787837</v>
      </c>
      <c r="L94" s="53">
        <f>'ОДИ ПГГ(1-26) '!D94</f>
        <v>0</v>
      </c>
      <c r="M94" s="53">
        <f>'ФАП(1-26) '!D94</f>
        <v>0</v>
      </c>
      <c r="N94" s="53">
        <f>'Объем средств по ПР'!D93</f>
        <v>0</v>
      </c>
      <c r="O94" s="53">
        <f>' СМП (1- 26)'!D94</f>
        <v>0</v>
      </c>
      <c r="P94" s="53">
        <f>'Гемодиализ по видам МП(1-26) '!D94</f>
        <v>0</v>
      </c>
      <c r="Q94" s="53">
        <f>'Мед.реаб.(АПУ,ДС,КС) (1-26)'!D94</f>
        <v>0</v>
      </c>
      <c r="R94" s="53">
        <f t="shared" si="7"/>
        <v>496290502.22000003</v>
      </c>
    </row>
    <row r="95" spans="1:18" s="1" customFormat="1" ht="24" x14ac:dyDescent="0.2">
      <c r="A95" s="20">
        <v>82</v>
      </c>
      <c r="B95" s="13" t="s">
        <v>143</v>
      </c>
      <c r="C95" s="10" t="s">
        <v>49</v>
      </c>
      <c r="D95" s="53">
        <f>КС!D95</f>
        <v>0</v>
      </c>
      <c r="E95" s="37">
        <f>'ДС(1-26)'!D95</f>
        <v>0</v>
      </c>
      <c r="F95" s="37">
        <f t="shared" si="6"/>
        <v>2714873.8900000039</v>
      </c>
      <c r="G95" s="37">
        <f>' Профилактика Пр.1-26'!D97</f>
        <v>1518399.9400000011</v>
      </c>
      <c r="H95" s="37">
        <f>'Диспан.набл.(КП) '!D95</f>
        <v>0</v>
      </c>
      <c r="I95" s="37">
        <f>'Центры здоровья Пр.1-26'!D95</f>
        <v>0</v>
      </c>
      <c r="J95" s="37">
        <f>'АПУ неотл.пом.(1-26)'!D95</f>
        <v>0</v>
      </c>
      <c r="K95" s="37">
        <f>'АПУ обращения 1-26'!D95</f>
        <v>1196473.9500000027</v>
      </c>
      <c r="L95" s="37">
        <f>'ОДИ ПГГ(1-26) '!D95</f>
        <v>0</v>
      </c>
      <c r="M95" s="37">
        <f>'ФАП(1-26) '!D95</f>
        <v>0</v>
      </c>
      <c r="N95" s="37">
        <f>'Объем средств по ПР'!D94</f>
        <v>0</v>
      </c>
      <c r="O95" s="37">
        <f>' СМП (1- 26)'!D95</f>
        <v>0</v>
      </c>
      <c r="P95" s="37">
        <f>'Гемодиализ по видам МП(1-26) '!D95</f>
        <v>0</v>
      </c>
      <c r="Q95" s="37">
        <f>'Мед.реаб.(АПУ,ДС,КС) (1-26)'!D95</f>
        <v>0</v>
      </c>
      <c r="R95" s="37">
        <f t="shared" si="7"/>
        <v>2714873.8900000039</v>
      </c>
    </row>
    <row r="96" spans="1:18" s="1" customFormat="1" x14ac:dyDescent="0.2">
      <c r="A96" s="20">
        <v>83</v>
      </c>
      <c r="B96" s="13" t="s">
        <v>144</v>
      </c>
      <c r="C96" s="10" t="s">
        <v>145</v>
      </c>
      <c r="D96" s="53">
        <f>КС!D96</f>
        <v>0</v>
      </c>
      <c r="E96" s="37">
        <f>'ДС(1-26)'!D96</f>
        <v>3662482</v>
      </c>
      <c r="F96" s="37">
        <f t="shared" si="6"/>
        <v>31299946.560000014</v>
      </c>
      <c r="G96" s="37">
        <f>' Профилактика Пр.1-26'!D98</f>
        <v>13146446.739999998</v>
      </c>
      <c r="H96" s="37">
        <f>'Диспан.набл.(КП) '!D96</f>
        <v>4095594</v>
      </c>
      <c r="I96" s="37">
        <f>'Центры здоровья Пр.1-26'!D96</f>
        <v>0</v>
      </c>
      <c r="J96" s="37">
        <f>'АПУ неотл.пом.(1-26)'!D96</f>
        <v>2711208.4800000102</v>
      </c>
      <c r="K96" s="37">
        <f>'АПУ обращения 1-26'!D96</f>
        <v>8276381.7800000049</v>
      </c>
      <c r="L96" s="37">
        <f>'ОДИ ПГГ(1-26) '!D96</f>
        <v>2812962.56</v>
      </c>
      <c r="M96" s="37">
        <f>'ФАП(1-26) '!D96</f>
        <v>0</v>
      </c>
      <c r="N96" s="37">
        <f>'Объем средств по ПР'!D95</f>
        <v>257353</v>
      </c>
      <c r="O96" s="37">
        <f>' СМП (1- 26)'!D96</f>
        <v>0</v>
      </c>
      <c r="P96" s="37">
        <f>'Гемодиализ по видам МП(1-26) '!D96</f>
        <v>0</v>
      </c>
      <c r="Q96" s="37">
        <f>'Мед.реаб.(АПУ,ДС,КС) (1-26)'!D96</f>
        <v>0</v>
      </c>
      <c r="R96" s="37">
        <f t="shared" si="7"/>
        <v>34962428.560000017</v>
      </c>
    </row>
    <row r="97" spans="1:18" s="1" customFormat="1" x14ac:dyDescent="0.2">
      <c r="A97" s="20">
        <v>84</v>
      </c>
      <c r="B97" s="21" t="s">
        <v>146</v>
      </c>
      <c r="C97" s="10" t="s">
        <v>147</v>
      </c>
      <c r="D97" s="53">
        <f>КС!D97</f>
        <v>295535645.98000002</v>
      </c>
      <c r="E97" s="37">
        <f>'ДС(1-26)'!D97</f>
        <v>22691964</v>
      </c>
      <c r="F97" s="37">
        <f t="shared" si="6"/>
        <v>214340421.91000003</v>
      </c>
      <c r="G97" s="37">
        <f>' Профилактика Пр.1-26'!D99</f>
        <v>87880954.900000006</v>
      </c>
      <c r="H97" s="37">
        <f>'Диспан.набл.(КП) '!D97</f>
        <v>33930592</v>
      </c>
      <c r="I97" s="37">
        <f>'Центры здоровья Пр.1-26'!D97</f>
        <v>0</v>
      </c>
      <c r="J97" s="37">
        <f>'АПУ неотл.пом.(1-26)'!D97</f>
        <v>10742347.790000003</v>
      </c>
      <c r="K97" s="37">
        <f>'АПУ обращения 1-26'!D97</f>
        <v>54291514.220000014</v>
      </c>
      <c r="L97" s="37">
        <f>'ОДИ ПГГ(1-26) '!D97</f>
        <v>26869210</v>
      </c>
      <c r="M97" s="37">
        <f>'ФАП(1-26) '!D97</f>
        <v>0</v>
      </c>
      <c r="N97" s="37">
        <f>'Объем средств по ПР'!D96</f>
        <v>625803</v>
      </c>
      <c r="O97" s="37">
        <f>' СМП (1- 26)'!D97</f>
        <v>0</v>
      </c>
      <c r="P97" s="37">
        <f>'Гемодиализ по видам МП(1-26) '!D97</f>
        <v>0</v>
      </c>
      <c r="Q97" s="37">
        <f>'Мед.реаб.(АПУ,ДС,КС) (1-26)'!D97</f>
        <v>65732736.329999998</v>
      </c>
      <c r="R97" s="37">
        <f t="shared" si="7"/>
        <v>598300768.22000003</v>
      </c>
    </row>
    <row r="98" spans="1:18" s="1" customFormat="1" x14ac:dyDescent="0.2">
      <c r="A98" s="20">
        <v>85</v>
      </c>
      <c r="B98" s="13" t="s">
        <v>148</v>
      </c>
      <c r="C98" s="10" t="s">
        <v>27</v>
      </c>
      <c r="D98" s="53">
        <f>КС!D98</f>
        <v>48478115</v>
      </c>
      <c r="E98" s="37">
        <f>'ДС(1-26)'!D98</f>
        <v>11906748</v>
      </c>
      <c r="F98" s="37">
        <f t="shared" si="6"/>
        <v>152803474.11000001</v>
      </c>
      <c r="G98" s="37">
        <f>' Профилактика Пр.1-26'!D100</f>
        <v>47392505.109999999</v>
      </c>
      <c r="H98" s="37">
        <f>'Диспан.набл.(КП) '!D98</f>
        <v>13643589</v>
      </c>
      <c r="I98" s="37">
        <f>'Центры здоровья Пр.1-26'!D98</f>
        <v>0</v>
      </c>
      <c r="J98" s="37">
        <f>'АПУ неотл.пом.(1-26)'!D98</f>
        <v>8578211.8900000043</v>
      </c>
      <c r="K98" s="37">
        <f>'АПУ обращения 1-26'!D98</f>
        <v>30172730.600000009</v>
      </c>
      <c r="L98" s="37">
        <f>'ОДИ ПГГ(1-26) '!D98</f>
        <v>7123994.5099999998</v>
      </c>
      <c r="M98" s="37">
        <f>'ФАП(1-26) '!D98</f>
        <v>45445224</v>
      </c>
      <c r="N98" s="37">
        <f>'Объем средств по ПР'!D97</f>
        <v>447219</v>
      </c>
      <c r="O98" s="37">
        <f>' СМП (1- 26)'!D98</f>
        <v>0</v>
      </c>
      <c r="P98" s="37">
        <f>'Гемодиализ по видам МП(1-26) '!D98</f>
        <v>0</v>
      </c>
      <c r="Q98" s="37">
        <f>'Мед.реаб.(АПУ,ДС,КС) (1-26)'!D98</f>
        <v>0</v>
      </c>
      <c r="R98" s="37">
        <f t="shared" si="7"/>
        <v>213188337.11000001</v>
      </c>
    </row>
    <row r="99" spans="1:18" s="1" customFormat="1" x14ac:dyDescent="0.2">
      <c r="A99" s="20">
        <v>86</v>
      </c>
      <c r="B99" s="21" t="s">
        <v>149</v>
      </c>
      <c r="C99" s="10" t="s">
        <v>12</v>
      </c>
      <c r="D99" s="53">
        <f>КС!D99</f>
        <v>55824537.030000001</v>
      </c>
      <c r="E99" s="37">
        <f>'ДС(1-26)'!D99</f>
        <v>12017634</v>
      </c>
      <c r="F99" s="37">
        <f t="shared" si="6"/>
        <v>140443636.26000002</v>
      </c>
      <c r="G99" s="37">
        <f>' Профилактика Пр.1-26'!D101</f>
        <v>50166450.129999995</v>
      </c>
      <c r="H99" s="37">
        <f>'Диспан.набл.(КП) '!D99</f>
        <v>12490591</v>
      </c>
      <c r="I99" s="37">
        <f>'Центры здоровья Пр.1-26'!D99</f>
        <v>0</v>
      </c>
      <c r="J99" s="37">
        <f>'АПУ неотл.пом.(1-26)'!D99</f>
        <v>8823900.4600000009</v>
      </c>
      <c r="K99" s="37">
        <f>'АПУ обращения 1-26'!D99</f>
        <v>30923578.130000006</v>
      </c>
      <c r="L99" s="37">
        <f>'ОДИ ПГГ(1-26) '!D99</f>
        <v>6916617.54</v>
      </c>
      <c r="M99" s="37">
        <f>'ФАП(1-26) '!D99</f>
        <v>30665773</v>
      </c>
      <c r="N99" s="37">
        <f>'Объем средств по ПР'!D98</f>
        <v>456726</v>
      </c>
      <c r="O99" s="37">
        <f>' СМП (1- 26)'!D99</f>
        <v>0</v>
      </c>
      <c r="P99" s="37">
        <f>'Гемодиализ по видам МП(1-26) '!D99</f>
        <v>0</v>
      </c>
      <c r="Q99" s="37">
        <f>'Мед.реаб.(АПУ,ДС,КС) (1-26)'!D99</f>
        <v>1449039.7000000002</v>
      </c>
      <c r="R99" s="37">
        <f t="shared" si="7"/>
        <v>209734846.99000001</v>
      </c>
    </row>
    <row r="100" spans="1:18" s="1" customFormat="1" x14ac:dyDescent="0.2">
      <c r="A100" s="20">
        <v>87</v>
      </c>
      <c r="B100" s="21" t="s">
        <v>150</v>
      </c>
      <c r="C100" s="10" t="s">
        <v>26</v>
      </c>
      <c r="D100" s="53">
        <f>КС!D100</f>
        <v>134867519.58000001</v>
      </c>
      <c r="E100" s="37">
        <f>'ДС(1-26)'!D100</f>
        <v>33730104</v>
      </c>
      <c r="F100" s="37">
        <f t="shared" si="6"/>
        <v>345528338.07000005</v>
      </c>
      <c r="G100" s="37">
        <f>' Профилактика Пр.1-26'!D102</f>
        <v>142597387.13</v>
      </c>
      <c r="H100" s="37">
        <f>'Диспан.набл.(КП) '!D100</f>
        <v>38060022</v>
      </c>
      <c r="I100" s="37">
        <f>'Центры здоровья Пр.1-26'!D100</f>
        <v>0</v>
      </c>
      <c r="J100" s="37">
        <f>'АПУ неотл.пом.(1-26)'!D100</f>
        <v>28656433</v>
      </c>
      <c r="K100" s="37">
        <f>'АПУ обращения 1-26'!D100</f>
        <v>84057674.940000027</v>
      </c>
      <c r="L100" s="37">
        <f>'ОДИ ПГГ(1-26) '!D100</f>
        <v>24776362</v>
      </c>
      <c r="M100" s="37">
        <f>'ФАП(1-26) '!D100</f>
        <v>26636075</v>
      </c>
      <c r="N100" s="37">
        <f>'Объем средств по ПР'!D99</f>
        <v>744384</v>
      </c>
      <c r="O100" s="37">
        <f>' СМП (1- 26)'!D100</f>
        <v>0</v>
      </c>
      <c r="P100" s="37">
        <f>'Гемодиализ по видам МП(1-26) '!D100</f>
        <v>0</v>
      </c>
      <c r="Q100" s="37">
        <f>'Мед.реаб.(АПУ,ДС,КС) (1-26)'!D100</f>
        <v>0</v>
      </c>
      <c r="R100" s="37">
        <f t="shared" si="7"/>
        <v>514125961.6500001</v>
      </c>
    </row>
    <row r="101" spans="1:18" s="1" customFormat="1" x14ac:dyDescent="0.2">
      <c r="A101" s="20">
        <v>88</v>
      </c>
      <c r="B101" s="13" t="s">
        <v>151</v>
      </c>
      <c r="C101" s="10" t="s">
        <v>43</v>
      </c>
      <c r="D101" s="53">
        <f>КС!D101</f>
        <v>65999835.229999997</v>
      </c>
      <c r="E101" s="37">
        <f>'ДС(1-26)'!D101</f>
        <v>14655190</v>
      </c>
      <c r="F101" s="37">
        <f t="shared" si="6"/>
        <v>172220031.36000001</v>
      </c>
      <c r="G101" s="37">
        <f>' Профилактика Пр.1-26'!D103</f>
        <v>60388340.269999996</v>
      </c>
      <c r="H101" s="37">
        <f>'Диспан.набл.(КП) '!D101</f>
        <v>16541289</v>
      </c>
      <c r="I101" s="37">
        <f>'Центры здоровья Пр.1-26'!D101</f>
        <v>0</v>
      </c>
      <c r="J101" s="37">
        <f>'АПУ неотл.пом.(1-26)'!D101</f>
        <v>9161110</v>
      </c>
      <c r="K101" s="37">
        <f>'АПУ обращения 1-26'!D101</f>
        <v>36935184.56000001</v>
      </c>
      <c r="L101" s="37">
        <f>'ОДИ ПГГ(1-26) '!D101</f>
        <v>10406390.530000001</v>
      </c>
      <c r="M101" s="37">
        <f>'ФАП(1-26) '!D101</f>
        <v>38216656</v>
      </c>
      <c r="N101" s="37">
        <f>'Объем средств по ПР'!D100</f>
        <v>571061</v>
      </c>
      <c r="O101" s="37">
        <f>' СМП (1- 26)'!D101</f>
        <v>0</v>
      </c>
      <c r="P101" s="37">
        <f>'Гемодиализ по видам МП(1-26) '!D101</f>
        <v>0</v>
      </c>
      <c r="Q101" s="37">
        <f>'Мед.реаб.(АПУ,ДС,КС) (1-26)'!D101</f>
        <v>0</v>
      </c>
      <c r="R101" s="37">
        <f t="shared" si="7"/>
        <v>252875056.59</v>
      </c>
    </row>
    <row r="102" spans="1:18" s="1" customFormat="1" x14ac:dyDescent="0.2">
      <c r="A102" s="20">
        <v>89</v>
      </c>
      <c r="B102" s="12" t="s">
        <v>153</v>
      </c>
      <c r="C102" s="10" t="s">
        <v>28</v>
      </c>
      <c r="D102" s="53">
        <f>КС!D102</f>
        <v>92810752.420000002</v>
      </c>
      <c r="E102" s="37">
        <f>'ДС(1-26)'!D102</f>
        <v>40605644</v>
      </c>
      <c r="F102" s="37">
        <f t="shared" si="6"/>
        <v>446007943.40999997</v>
      </c>
      <c r="G102" s="37">
        <f>' Профилактика Пр.1-26'!D104</f>
        <v>187731068.06</v>
      </c>
      <c r="H102" s="37">
        <f>'Диспан.набл.(КП) '!D102</f>
        <v>35066884</v>
      </c>
      <c r="I102" s="37">
        <f>'Центры здоровья Пр.1-26'!D102</f>
        <v>0</v>
      </c>
      <c r="J102" s="37">
        <f>'АПУ неотл.пом.(1-26)'!D102</f>
        <v>34574963</v>
      </c>
      <c r="K102" s="37">
        <f>'АПУ обращения 1-26'!D102</f>
        <v>121196572.34999996</v>
      </c>
      <c r="L102" s="37">
        <f>'ОДИ ПГГ(1-26) '!D102</f>
        <v>16511398</v>
      </c>
      <c r="M102" s="37">
        <f>'ФАП(1-26) '!D102</f>
        <v>49925442</v>
      </c>
      <c r="N102" s="37">
        <f>'Объем средств по ПР'!D101</f>
        <v>1001616</v>
      </c>
      <c r="O102" s="37">
        <f>' СМП (1- 26)'!D102</f>
        <v>0</v>
      </c>
      <c r="P102" s="37">
        <f>'Гемодиализ по видам МП(1-26) '!D102</f>
        <v>0</v>
      </c>
      <c r="Q102" s="37">
        <f>'Мед.реаб.(АПУ,ДС,КС) (1-26)'!D102</f>
        <v>0</v>
      </c>
      <c r="R102" s="37">
        <f t="shared" si="7"/>
        <v>579424339.82999992</v>
      </c>
    </row>
    <row r="103" spans="1:18" s="1" customFormat="1" x14ac:dyDescent="0.2">
      <c r="A103" s="20">
        <v>90</v>
      </c>
      <c r="B103" s="12" t="s">
        <v>154</v>
      </c>
      <c r="C103" s="10" t="s">
        <v>29</v>
      </c>
      <c r="D103" s="53">
        <f>КС!D103</f>
        <v>135011431.06</v>
      </c>
      <c r="E103" s="37">
        <f>'ДС(1-26)'!D103</f>
        <v>33318493</v>
      </c>
      <c r="F103" s="37">
        <f t="shared" si="6"/>
        <v>356212277.28000003</v>
      </c>
      <c r="G103" s="37">
        <f>' Профилактика Пр.1-26'!D105</f>
        <v>134560426.65000001</v>
      </c>
      <c r="H103" s="37">
        <f>'Диспан.набл.(КП) '!D103</f>
        <v>32956015</v>
      </c>
      <c r="I103" s="37">
        <f>'Центры здоровья Пр.1-26'!D103</f>
        <v>0</v>
      </c>
      <c r="J103" s="37">
        <f>'АПУ неотл.пом.(1-26)'!D103</f>
        <v>22248567</v>
      </c>
      <c r="K103" s="37">
        <f>'АПУ обращения 1-26'!D103</f>
        <v>81318481.180000007</v>
      </c>
      <c r="L103" s="37">
        <f>'ОДИ ПГГ(1-26) '!D103</f>
        <v>17635679.449999999</v>
      </c>
      <c r="M103" s="37">
        <f>'ФАП(1-26) '!D103</f>
        <v>66715424</v>
      </c>
      <c r="N103" s="37">
        <f>'Объем средств по ПР'!D102</f>
        <v>777684</v>
      </c>
      <c r="O103" s="37">
        <f>' СМП (1- 26)'!D103</f>
        <v>0</v>
      </c>
      <c r="P103" s="37">
        <f>'Гемодиализ по видам МП(1-26) '!D103</f>
        <v>0</v>
      </c>
      <c r="Q103" s="37">
        <f>'Мед.реаб.(АПУ,ДС,КС) (1-26)'!D103</f>
        <v>0</v>
      </c>
      <c r="R103" s="37">
        <f t="shared" si="7"/>
        <v>524542201.34000003</v>
      </c>
    </row>
    <row r="104" spans="1:18" s="1" customFormat="1" ht="12" customHeight="1" x14ac:dyDescent="0.2">
      <c r="A104" s="20">
        <v>91</v>
      </c>
      <c r="B104" s="21" t="s">
        <v>155</v>
      </c>
      <c r="C104" s="10" t="s">
        <v>14</v>
      </c>
      <c r="D104" s="53">
        <f>КС!D104</f>
        <v>50210330.120000005</v>
      </c>
      <c r="E104" s="37">
        <f>'ДС(1-26)'!D104</f>
        <v>11916560</v>
      </c>
      <c r="F104" s="37">
        <f t="shared" si="6"/>
        <v>132085491.22</v>
      </c>
      <c r="G104" s="37">
        <f>' Профилактика Пр.1-26'!D106</f>
        <v>46474235.069999993</v>
      </c>
      <c r="H104" s="37">
        <f>'Диспан.набл.(КП) '!D104</f>
        <v>13368935</v>
      </c>
      <c r="I104" s="37">
        <f>'Центры здоровья Пр.1-26'!D104</f>
        <v>0</v>
      </c>
      <c r="J104" s="37">
        <f>'АПУ неотл.пом.(1-26)'!D104</f>
        <v>7956772</v>
      </c>
      <c r="K104" s="37">
        <f>'АПУ обращения 1-26'!D104</f>
        <v>27443903.15000001</v>
      </c>
      <c r="L104" s="37">
        <f>'ОДИ ПГГ(1-26) '!D104</f>
        <v>7493184</v>
      </c>
      <c r="M104" s="37">
        <f>'ФАП(1-26) '!D104</f>
        <v>28962640</v>
      </c>
      <c r="N104" s="37">
        <f>'Объем средств по ПР'!D103</f>
        <v>385822</v>
      </c>
      <c r="O104" s="37">
        <f>' СМП (1- 26)'!D104</f>
        <v>0</v>
      </c>
      <c r="P104" s="37">
        <f>'Гемодиализ по видам МП(1-26) '!D104</f>
        <v>0</v>
      </c>
      <c r="Q104" s="37">
        <f>'Мед.реаб.(АПУ,ДС,КС) (1-26)'!D104</f>
        <v>0</v>
      </c>
      <c r="R104" s="37">
        <f t="shared" si="7"/>
        <v>194212381.34</v>
      </c>
    </row>
    <row r="105" spans="1:18" s="19" customFormat="1" x14ac:dyDescent="0.2">
      <c r="A105" s="20">
        <v>92</v>
      </c>
      <c r="B105" s="12" t="s">
        <v>156</v>
      </c>
      <c r="C105" s="10" t="s">
        <v>30</v>
      </c>
      <c r="D105" s="53">
        <f>КС!D105</f>
        <v>68092497.700000003</v>
      </c>
      <c r="E105" s="37">
        <f>'ДС(1-26)'!D105</f>
        <v>16685569</v>
      </c>
      <c r="F105" s="37">
        <f t="shared" si="6"/>
        <v>210767550.66000003</v>
      </c>
      <c r="G105" s="37">
        <f>' Профилактика Пр.1-26'!D107</f>
        <v>71594875.859999999</v>
      </c>
      <c r="H105" s="37">
        <f>'Диспан.набл.(КП) '!D105</f>
        <v>20808960</v>
      </c>
      <c r="I105" s="37">
        <f>'Центры здоровья Пр.1-26'!D105</f>
        <v>0</v>
      </c>
      <c r="J105" s="37">
        <f>'АПУ неотл.пом.(1-26)'!D105</f>
        <v>12272532</v>
      </c>
      <c r="K105" s="37">
        <f>'АПУ обращения 1-26'!D105</f>
        <v>46478595.800000027</v>
      </c>
      <c r="L105" s="37">
        <f>'ОДИ ПГГ(1-26) '!D105</f>
        <v>11016972</v>
      </c>
      <c r="M105" s="37">
        <f>'ФАП(1-26) '!D105</f>
        <v>48099922</v>
      </c>
      <c r="N105" s="37">
        <f>'Объем средств по ПР'!D104</f>
        <v>495693</v>
      </c>
      <c r="O105" s="37">
        <f>' СМП (1- 26)'!D105</f>
        <v>0</v>
      </c>
      <c r="P105" s="37">
        <f>'Гемодиализ по видам МП(1-26) '!D105</f>
        <v>0</v>
      </c>
      <c r="Q105" s="37">
        <f>'Мед.реаб.(АПУ,ДС,КС) (1-26)'!D105</f>
        <v>0</v>
      </c>
      <c r="R105" s="37">
        <f t="shared" si="7"/>
        <v>295545617.36000001</v>
      </c>
    </row>
    <row r="106" spans="1:18" s="1" customFormat="1" x14ac:dyDescent="0.2">
      <c r="A106" s="20">
        <v>93</v>
      </c>
      <c r="B106" s="12" t="s">
        <v>157</v>
      </c>
      <c r="C106" s="10" t="s">
        <v>15</v>
      </c>
      <c r="D106" s="53">
        <f>КС!D106</f>
        <v>116263594.78</v>
      </c>
      <c r="E106" s="37">
        <f>'ДС(1-26)'!D106</f>
        <v>17019254</v>
      </c>
      <c r="F106" s="37">
        <f t="shared" si="6"/>
        <v>196360725.26000002</v>
      </c>
      <c r="G106" s="37">
        <f>' Профилактика Пр.1-26'!D108</f>
        <v>68558365.5</v>
      </c>
      <c r="H106" s="37">
        <f>'Диспан.набл.(КП) '!D106</f>
        <v>17032741</v>
      </c>
      <c r="I106" s="37">
        <f>'Центры здоровья Пр.1-26'!D106</f>
        <v>0</v>
      </c>
      <c r="J106" s="37">
        <f>'АПУ неотл.пом.(1-26)'!D106</f>
        <v>11790247</v>
      </c>
      <c r="K106" s="37">
        <f>'АПУ обращения 1-26'!D106</f>
        <v>41456196.76000002</v>
      </c>
      <c r="L106" s="37">
        <f>'ОДИ ПГГ(1-26) '!D106</f>
        <v>11413425</v>
      </c>
      <c r="M106" s="37">
        <f>'ФАП(1-26) '!D106</f>
        <v>45628624</v>
      </c>
      <c r="N106" s="37">
        <f>'Объем средств по ПР'!D105</f>
        <v>481126</v>
      </c>
      <c r="O106" s="37">
        <f>' СМП (1- 26)'!D106</f>
        <v>0</v>
      </c>
      <c r="P106" s="37">
        <f>'Гемодиализ по видам МП(1-26) '!D106</f>
        <v>0</v>
      </c>
      <c r="Q106" s="37">
        <f>'Мед.реаб.(АПУ,ДС,КС) (1-26)'!D106</f>
        <v>0</v>
      </c>
      <c r="R106" s="37">
        <f t="shared" si="7"/>
        <v>329643574.04000002</v>
      </c>
    </row>
    <row r="107" spans="1:18" s="1" customFormat="1" x14ac:dyDescent="0.2">
      <c r="A107" s="20">
        <v>94</v>
      </c>
      <c r="B107" s="13" t="s">
        <v>158</v>
      </c>
      <c r="C107" s="10" t="s">
        <v>13</v>
      </c>
      <c r="D107" s="53">
        <f>КС!D107</f>
        <v>301012352.71000004</v>
      </c>
      <c r="E107" s="37">
        <f>'ДС(1-26)'!D107</f>
        <v>22297619</v>
      </c>
      <c r="F107" s="37">
        <f t="shared" ref="F107:F138" si="8">G107+H107+I107+J107+K107+L107+M107+N107</f>
        <v>227160258.38000003</v>
      </c>
      <c r="G107" s="37">
        <f>' Профилактика Пр.1-26'!D109</f>
        <v>92015558.629999995</v>
      </c>
      <c r="H107" s="37">
        <f>'Диспан.набл.(КП) '!D107</f>
        <v>16744101</v>
      </c>
      <c r="I107" s="37">
        <f>'Центры здоровья Пр.1-26'!D107</f>
        <v>7884953.8899999997</v>
      </c>
      <c r="J107" s="37">
        <f>'АПУ неотл.пом.(1-26)'!D107</f>
        <v>11684540</v>
      </c>
      <c r="K107" s="37">
        <f>'АПУ обращения 1-26'!D107</f>
        <v>51116998.140000015</v>
      </c>
      <c r="L107" s="37">
        <f>'ОДИ ПГГ(1-26) '!D107</f>
        <v>22218922.719999999</v>
      </c>
      <c r="M107" s="37">
        <f>'ФАП(1-26) '!D107</f>
        <v>24823174</v>
      </c>
      <c r="N107" s="37">
        <f>'Объем средств по ПР'!D106</f>
        <v>672010</v>
      </c>
      <c r="O107" s="37">
        <f>' СМП (1- 26)'!D107</f>
        <v>128429115</v>
      </c>
      <c r="P107" s="37">
        <f>'Гемодиализ по видам МП(1-26) '!D107</f>
        <v>0</v>
      </c>
      <c r="Q107" s="37">
        <f>'Мед.реаб.(АПУ,ДС,КС) (1-26)'!D107</f>
        <v>35689738.640000001</v>
      </c>
      <c r="R107" s="37">
        <f t="shared" ref="R107:R138" si="9">D107+E107+F107+O107+P107+Q107</f>
        <v>714589083.73000002</v>
      </c>
    </row>
    <row r="108" spans="1:18" s="1" customFormat="1" x14ac:dyDescent="0.2">
      <c r="A108" s="20">
        <v>95</v>
      </c>
      <c r="B108" s="21" t="s">
        <v>159</v>
      </c>
      <c r="C108" s="10" t="s">
        <v>31</v>
      </c>
      <c r="D108" s="53">
        <f>КС!D108</f>
        <v>53643706.450000003</v>
      </c>
      <c r="E108" s="37">
        <f>'ДС(1-26)'!D108</f>
        <v>14218150</v>
      </c>
      <c r="F108" s="37">
        <f t="shared" si="8"/>
        <v>143276634.12</v>
      </c>
      <c r="G108" s="37">
        <f>' Профилактика Пр.1-26'!D110</f>
        <v>54032145.979999997</v>
      </c>
      <c r="H108" s="37">
        <f>'Диспан.набл.(КП) '!D108</f>
        <v>13207305</v>
      </c>
      <c r="I108" s="37">
        <f>'Центры здоровья Пр.1-26'!D108</f>
        <v>0</v>
      </c>
      <c r="J108" s="37">
        <f>'АПУ неотл.пом.(1-26)'!D108</f>
        <v>10637886</v>
      </c>
      <c r="K108" s="37">
        <f>'АПУ обращения 1-26'!D108</f>
        <v>34060305.140000008</v>
      </c>
      <c r="L108" s="37">
        <f>'ОДИ ПГГ(1-26) '!D108</f>
        <v>6713072</v>
      </c>
      <c r="M108" s="37">
        <f>'ФАП(1-26) '!D108</f>
        <v>24108634</v>
      </c>
      <c r="N108" s="37">
        <f>'Объем средств по ПР'!D107</f>
        <v>517286</v>
      </c>
      <c r="O108" s="37">
        <f>' СМП (1- 26)'!D108</f>
        <v>0</v>
      </c>
      <c r="P108" s="37">
        <f>'Гемодиализ по видам МП(1-26) '!D108</f>
        <v>0</v>
      </c>
      <c r="Q108" s="37">
        <f>'Мед.реаб.(АПУ,ДС,КС) (1-26)'!D108</f>
        <v>0</v>
      </c>
      <c r="R108" s="37">
        <f t="shared" si="9"/>
        <v>211138490.56999999</v>
      </c>
    </row>
    <row r="109" spans="1:18" s="1" customFormat="1" x14ac:dyDescent="0.2">
      <c r="A109" s="20">
        <v>96</v>
      </c>
      <c r="B109" s="12" t="s">
        <v>161</v>
      </c>
      <c r="C109" s="10" t="s">
        <v>33</v>
      </c>
      <c r="D109" s="53">
        <f>КС!D109</f>
        <v>117954112.87</v>
      </c>
      <c r="E109" s="37">
        <f>'ДС(1-26)'!D109</f>
        <v>34558271</v>
      </c>
      <c r="F109" s="37">
        <f t="shared" si="8"/>
        <v>355733185.85999995</v>
      </c>
      <c r="G109" s="37">
        <f>' Профилактика Пр.1-26'!D111</f>
        <v>134309222.12</v>
      </c>
      <c r="H109" s="37">
        <f>'Диспан.набл.(КП) '!D109</f>
        <v>32604334</v>
      </c>
      <c r="I109" s="37">
        <f>'Центры здоровья Пр.1-26'!D109</f>
        <v>0</v>
      </c>
      <c r="J109" s="37">
        <f>'АПУ неотл.пом.(1-26)'!D109</f>
        <v>23420691</v>
      </c>
      <c r="K109" s="37">
        <f>'АПУ обращения 1-26'!D109</f>
        <v>83314059.650000006</v>
      </c>
      <c r="L109" s="37">
        <f>'ОДИ ПГГ(1-26) '!D109</f>
        <v>25658471.09</v>
      </c>
      <c r="M109" s="37">
        <f>'ФАП(1-26) '!D109</f>
        <v>55622508</v>
      </c>
      <c r="N109" s="37">
        <f>'Объем средств по ПР'!D108</f>
        <v>803900</v>
      </c>
      <c r="O109" s="37">
        <f>' СМП (1- 26)'!D109</f>
        <v>0</v>
      </c>
      <c r="P109" s="37">
        <f>'Гемодиализ по видам МП(1-26) '!D109</f>
        <v>0</v>
      </c>
      <c r="Q109" s="37">
        <f>'Мед.реаб.(АПУ,ДС,КС) (1-26)'!D109</f>
        <v>0</v>
      </c>
      <c r="R109" s="37">
        <f t="shared" si="9"/>
        <v>508245569.72999996</v>
      </c>
    </row>
    <row r="110" spans="1:18" s="1" customFormat="1" ht="13.5" customHeight="1" x14ac:dyDescent="0.2">
      <c r="A110" s="20">
        <v>97</v>
      </c>
      <c r="B110" s="12" t="s">
        <v>163</v>
      </c>
      <c r="C110" s="10" t="s">
        <v>164</v>
      </c>
      <c r="D110" s="53">
        <f>КС!D110</f>
        <v>0</v>
      </c>
      <c r="E110" s="37">
        <f>'ДС(1-26)'!D110</f>
        <v>5311129</v>
      </c>
      <c r="F110" s="37">
        <f t="shared" si="8"/>
        <v>1542776.8399999985</v>
      </c>
      <c r="G110" s="37">
        <f>' Профилактика Пр.1-26'!D112</f>
        <v>1542776.8399999985</v>
      </c>
      <c r="H110" s="37">
        <f>'Диспан.набл.(КП) '!D110</f>
        <v>0</v>
      </c>
      <c r="I110" s="37">
        <f>'Центры здоровья Пр.1-26'!D110</f>
        <v>0</v>
      </c>
      <c r="J110" s="37">
        <f>'АПУ неотл.пом.(1-26)'!D110</f>
        <v>0</v>
      </c>
      <c r="K110" s="37">
        <f>'АПУ обращения 1-26'!D110</f>
        <v>0</v>
      </c>
      <c r="L110" s="37">
        <f>'ОДИ ПГГ(1-26) '!D110</f>
        <v>0</v>
      </c>
      <c r="M110" s="37">
        <f>'ФАП(1-26) '!D110</f>
        <v>0</v>
      </c>
      <c r="N110" s="37">
        <f>'Объем средств по ПР'!D109</f>
        <v>0</v>
      </c>
      <c r="O110" s="37">
        <f>' СМП (1- 26)'!D110</f>
        <v>0</v>
      </c>
      <c r="P110" s="37">
        <f>'Гемодиализ по видам МП(1-26) '!D110</f>
        <v>238553412</v>
      </c>
      <c r="Q110" s="37">
        <f>'Мед.реаб.(АПУ,ДС,КС) (1-26)'!D110</f>
        <v>0</v>
      </c>
      <c r="R110" s="37">
        <f t="shared" si="9"/>
        <v>245407317.84</v>
      </c>
    </row>
    <row r="111" spans="1:18" s="1" customFormat="1" x14ac:dyDescent="0.2">
      <c r="A111" s="20">
        <v>98</v>
      </c>
      <c r="B111" s="12" t="s">
        <v>165</v>
      </c>
      <c r="C111" s="10" t="s">
        <v>166</v>
      </c>
      <c r="D111" s="53">
        <f>КС!D111</f>
        <v>0</v>
      </c>
      <c r="E111" s="37">
        <f>'ДС(1-26)'!D111</f>
        <v>133258737</v>
      </c>
      <c r="F111" s="37">
        <f t="shared" si="8"/>
        <v>0</v>
      </c>
      <c r="G111" s="37">
        <f>' Профилактика Пр.1-26'!D113</f>
        <v>0</v>
      </c>
      <c r="H111" s="37">
        <f>'Диспан.набл.(КП) '!D111</f>
        <v>0</v>
      </c>
      <c r="I111" s="37">
        <f>'Центры здоровья Пр.1-26'!D111</f>
        <v>0</v>
      </c>
      <c r="J111" s="37">
        <f>'АПУ неотл.пом.(1-26)'!D111</f>
        <v>0</v>
      </c>
      <c r="K111" s="37">
        <f>'АПУ обращения 1-26'!D111</f>
        <v>0</v>
      </c>
      <c r="L111" s="37">
        <f>'ОДИ ПГГ(1-26) '!D111</f>
        <v>0</v>
      </c>
      <c r="M111" s="37">
        <f>'ФАП(1-26) '!D111</f>
        <v>0</v>
      </c>
      <c r="N111" s="37">
        <f>'Объем средств по ПР'!D110</f>
        <v>0</v>
      </c>
      <c r="O111" s="37">
        <f>' СМП (1- 26)'!D111</f>
        <v>0</v>
      </c>
      <c r="P111" s="37">
        <f>'Гемодиализ по видам МП(1-26) '!D111</f>
        <v>0</v>
      </c>
      <c r="Q111" s="37">
        <f>'Мед.реаб.(АПУ,ДС,КС) (1-26)'!D111</f>
        <v>0</v>
      </c>
      <c r="R111" s="37">
        <f t="shared" si="9"/>
        <v>133258737</v>
      </c>
    </row>
    <row r="112" spans="1:18" s="1" customFormat="1" x14ac:dyDescent="0.2">
      <c r="A112" s="20">
        <v>99</v>
      </c>
      <c r="B112" s="21" t="s">
        <v>167</v>
      </c>
      <c r="C112" s="10" t="s">
        <v>168</v>
      </c>
      <c r="D112" s="53">
        <f>КС!D112</f>
        <v>0</v>
      </c>
      <c r="E112" s="37">
        <f>'ДС(1-26)'!D112</f>
        <v>171814</v>
      </c>
      <c r="F112" s="37">
        <f t="shared" si="8"/>
        <v>10137</v>
      </c>
      <c r="G112" s="37">
        <f>' Профилактика Пр.1-26'!D114</f>
        <v>0</v>
      </c>
      <c r="H112" s="37">
        <f>'Диспан.набл.(КП) '!D112</f>
        <v>0</v>
      </c>
      <c r="I112" s="37">
        <f>'Центры здоровья Пр.1-26'!D112</f>
        <v>0</v>
      </c>
      <c r="J112" s="37">
        <f>'АПУ неотл.пом.(1-26)'!D112</f>
        <v>0</v>
      </c>
      <c r="K112" s="37">
        <f>'АПУ обращения 1-26'!D112</f>
        <v>10137</v>
      </c>
      <c r="L112" s="37">
        <f>'ОДИ ПГГ(1-26) '!D112</f>
        <v>0</v>
      </c>
      <c r="M112" s="37">
        <f>'ФАП(1-26) '!D112</f>
        <v>0</v>
      </c>
      <c r="N112" s="37">
        <f>'Объем средств по ПР'!D111</f>
        <v>0</v>
      </c>
      <c r="O112" s="37">
        <f>' СМП (1- 26)'!D112</f>
        <v>0</v>
      </c>
      <c r="P112" s="37">
        <f>'Гемодиализ по видам МП(1-26) '!D112</f>
        <v>0</v>
      </c>
      <c r="Q112" s="37">
        <f>'Мед.реаб.(АПУ,ДС,КС) (1-26)'!D112</f>
        <v>0</v>
      </c>
      <c r="R112" s="37">
        <f t="shared" si="9"/>
        <v>181951</v>
      </c>
    </row>
    <row r="113" spans="1:18" s="1" customFormat="1" ht="12.75" customHeight="1" x14ac:dyDescent="0.2">
      <c r="A113" s="20">
        <v>100</v>
      </c>
      <c r="B113" s="21" t="s">
        <v>169</v>
      </c>
      <c r="C113" s="10" t="s">
        <v>170</v>
      </c>
      <c r="D113" s="53">
        <f>КС!D113</f>
        <v>0</v>
      </c>
      <c r="E113" s="37">
        <f>'ДС(1-26)'!D113</f>
        <v>186040</v>
      </c>
      <c r="F113" s="37">
        <f t="shared" si="8"/>
        <v>0</v>
      </c>
      <c r="G113" s="37">
        <f>' Профилактика Пр.1-26'!D115</f>
        <v>0</v>
      </c>
      <c r="H113" s="37">
        <f>'Диспан.набл.(КП) '!D113</f>
        <v>0</v>
      </c>
      <c r="I113" s="37">
        <f>'Центры здоровья Пр.1-26'!D113</f>
        <v>0</v>
      </c>
      <c r="J113" s="37">
        <f>'АПУ неотл.пом.(1-26)'!D113</f>
        <v>0</v>
      </c>
      <c r="K113" s="37">
        <f>'АПУ обращения 1-26'!D113</f>
        <v>0</v>
      </c>
      <c r="L113" s="37">
        <f>'ОДИ ПГГ(1-26) '!D113</f>
        <v>0</v>
      </c>
      <c r="M113" s="37">
        <f>'ФАП(1-26) '!D113</f>
        <v>0</v>
      </c>
      <c r="N113" s="37">
        <f>'Объем средств по ПР'!D112</f>
        <v>0</v>
      </c>
      <c r="O113" s="37">
        <f>' СМП (1- 26)'!D113</f>
        <v>0</v>
      </c>
      <c r="P113" s="37">
        <f>'Гемодиализ по видам МП(1-26) '!D113</f>
        <v>0</v>
      </c>
      <c r="Q113" s="37">
        <f>'Мед.реаб.(АПУ,ДС,КС) (1-26)'!D113</f>
        <v>0</v>
      </c>
      <c r="R113" s="37">
        <f t="shared" si="9"/>
        <v>186040</v>
      </c>
    </row>
    <row r="114" spans="1:18" s="1" customFormat="1" ht="24" x14ac:dyDescent="0.2">
      <c r="A114" s="20">
        <v>101</v>
      </c>
      <c r="B114" s="21" t="s">
        <v>171</v>
      </c>
      <c r="C114" s="10" t="s">
        <v>172</v>
      </c>
      <c r="D114" s="53">
        <f>КС!D114</f>
        <v>0</v>
      </c>
      <c r="E114" s="37">
        <f>'ДС(1-26)'!D114</f>
        <v>375494</v>
      </c>
      <c r="F114" s="37">
        <f t="shared" si="8"/>
        <v>0</v>
      </c>
      <c r="G114" s="37">
        <f>' Профилактика Пр.1-26'!D116</f>
        <v>0</v>
      </c>
      <c r="H114" s="37">
        <f>'Диспан.набл.(КП) '!D114</f>
        <v>0</v>
      </c>
      <c r="I114" s="37">
        <f>'Центры здоровья Пр.1-26'!D114</f>
        <v>0</v>
      </c>
      <c r="J114" s="37">
        <f>'АПУ неотл.пом.(1-26)'!D114</f>
        <v>0</v>
      </c>
      <c r="K114" s="37">
        <f>'АПУ обращения 1-26'!D114</f>
        <v>0</v>
      </c>
      <c r="L114" s="37">
        <f>'ОДИ ПГГ(1-26) '!D114</f>
        <v>0</v>
      </c>
      <c r="M114" s="37">
        <f>'ФАП(1-26) '!D114</f>
        <v>0</v>
      </c>
      <c r="N114" s="37">
        <f>'Объем средств по ПР'!D113</f>
        <v>0</v>
      </c>
      <c r="O114" s="37">
        <f>' СМП (1- 26)'!D114</f>
        <v>0</v>
      </c>
      <c r="P114" s="37">
        <f>'Гемодиализ по видам МП(1-26) '!D114</f>
        <v>0</v>
      </c>
      <c r="Q114" s="37">
        <f>'Мед.реаб.(АПУ,ДС,КС) (1-26)'!D114</f>
        <v>0</v>
      </c>
      <c r="R114" s="37">
        <f t="shared" si="9"/>
        <v>375494</v>
      </c>
    </row>
    <row r="115" spans="1:18" s="1" customFormat="1" x14ac:dyDescent="0.2">
      <c r="A115" s="20">
        <v>102</v>
      </c>
      <c r="B115" s="21" t="s">
        <v>173</v>
      </c>
      <c r="C115" s="10" t="s">
        <v>174</v>
      </c>
      <c r="D115" s="53">
        <f>КС!D115</f>
        <v>0</v>
      </c>
      <c r="E115" s="37">
        <f>'ДС(1-26)'!D115</f>
        <v>0</v>
      </c>
      <c r="F115" s="37">
        <f t="shared" si="8"/>
        <v>5512837</v>
      </c>
      <c r="G115" s="37">
        <f>' Профилактика Пр.1-26'!D117</f>
        <v>0</v>
      </c>
      <c r="H115" s="37">
        <f>'Диспан.набл.(КП) '!D115</f>
        <v>0</v>
      </c>
      <c r="I115" s="37">
        <f>'Центры здоровья Пр.1-26'!D115</f>
        <v>0</v>
      </c>
      <c r="J115" s="37">
        <f>'АПУ неотл.пом.(1-26)'!D115</f>
        <v>0</v>
      </c>
      <c r="K115" s="37">
        <f>'АПУ обращения 1-26'!D115</f>
        <v>0</v>
      </c>
      <c r="L115" s="37">
        <f>'ОДИ ПГГ(1-26) '!D115</f>
        <v>5512837</v>
      </c>
      <c r="M115" s="37">
        <f>'ФАП(1-26) '!D115</f>
        <v>0</v>
      </c>
      <c r="N115" s="37">
        <f>'Объем средств по ПР'!D114</f>
        <v>0</v>
      </c>
      <c r="O115" s="37">
        <f>' СМП (1- 26)'!D115</f>
        <v>0</v>
      </c>
      <c r="P115" s="37">
        <f>'Гемодиализ по видам МП(1-26) '!D115</f>
        <v>0</v>
      </c>
      <c r="Q115" s="37">
        <f>'Мед.реаб.(АПУ,ДС,КС) (1-26)'!D115</f>
        <v>0</v>
      </c>
      <c r="R115" s="37">
        <f t="shared" si="9"/>
        <v>5512837</v>
      </c>
    </row>
    <row r="116" spans="1:18" s="1" customFormat="1" x14ac:dyDescent="0.2">
      <c r="A116" s="20">
        <v>103</v>
      </c>
      <c r="B116" s="21" t="s">
        <v>175</v>
      </c>
      <c r="C116" s="10" t="s">
        <v>176</v>
      </c>
      <c r="D116" s="53">
        <f>КС!D116</f>
        <v>0</v>
      </c>
      <c r="E116" s="37">
        <f>'ДС(1-26)'!D116</f>
        <v>38416317</v>
      </c>
      <c r="F116" s="37">
        <f t="shared" si="8"/>
        <v>6971766.780000004</v>
      </c>
      <c r="G116" s="37">
        <f>' Профилактика Пр.1-26'!D118</f>
        <v>6971766.780000004</v>
      </c>
      <c r="H116" s="37">
        <f>'Диспан.набл.(КП) '!D116</f>
        <v>0</v>
      </c>
      <c r="I116" s="37">
        <f>'Центры здоровья Пр.1-26'!D116</f>
        <v>0</v>
      </c>
      <c r="J116" s="37">
        <f>'АПУ неотл.пом.(1-26)'!D116</f>
        <v>0</v>
      </c>
      <c r="K116" s="37">
        <f>'АПУ обращения 1-26'!D116</f>
        <v>0</v>
      </c>
      <c r="L116" s="37">
        <f>'ОДИ ПГГ(1-26) '!D116</f>
        <v>0</v>
      </c>
      <c r="M116" s="37">
        <f>'ФАП(1-26) '!D116</f>
        <v>0</v>
      </c>
      <c r="N116" s="37">
        <f>'Объем средств по ПР'!D115</f>
        <v>0</v>
      </c>
      <c r="O116" s="37">
        <f>' СМП (1- 26)'!D116</f>
        <v>0</v>
      </c>
      <c r="P116" s="37">
        <f>'Гемодиализ по видам МП(1-26) '!D116</f>
        <v>1011601894</v>
      </c>
      <c r="Q116" s="37">
        <f>'Мед.реаб.(АПУ,ДС,КС) (1-26)'!D116</f>
        <v>0</v>
      </c>
      <c r="R116" s="37">
        <f t="shared" si="9"/>
        <v>1056989977.78</v>
      </c>
    </row>
    <row r="117" spans="1:18" s="1" customFormat="1" x14ac:dyDescent="0.2">
      <c r="A117" s="20">
        <v>104</v>
      </c>
      <c r="B117" s="17" t="s">
        <v>177</v>
      </c>
      <c r="C117" s="15" t="s">
        <v>178</v>
      </c>
      <c r="D117" s="53">
        <f>КС!D117</f>
        <v>0</v>
      </c>
      <c r="E117" s="37">
        <f>'ДС(1-26)'!D117</f>
        <v>0</v>
      </c>
      <c r="F117" s="37">
        <f t="shared" si="8"/>
        <v>84568490</v>
      </c>
      <c r="G117" s="37">
        <f>' Профилактика Пр.1-26'!D119</f>
        <v>0</v>
      </c>
      <c r="H117" s="37">
        <f>'Диспан.набл.(КП) '!D117</f>
        <v>0</v>
      </c>
      <c r="I117" s="37">
        <f>'Центры здоровья Пр.1-26'!D117</f>
        <v>0</v>
      </c>
      <c r="J117" s="37">
        <f>'АПУ неотл.пом.(1-26)'!D117</f>
        <v>0</v>
      </c>
      <c r="K117" s="37">
        <f>'АПУ обращения 1-26'!D117</f>
        <v>0</v>
      </c>
      <c r="L117" s="37">
        <f>'ОДИ ПГГ(1-26) '!D117</f>
        <v>84568490</v>
      </c>
      <c r="M117" s="37">
        <f>'ФАП(1-26) '!D117</f>
        <v>0</v>
      </c>
      <c r="N117" s="37">
        <f>'Объем средств по ПР'!D116</f>
        <v>0</v>
      </c>
      <c r="O117" s="37">
        <f>' СМП (1- 26)'!D117</f>
        <v>0</v>
      </c>
      <c r="P117" s="37">
        <f>'Гемодиализ по видам МП(1-26) '!D117</f>
        <v>0</v>
      </c>
      <c r="Q117" s="37">
        <f>'Мед.реаб.(АПУ,ДС,КС) (1-26)'!D117</f>
        <v>0</v>
      </c>
      <c r="R117" s="37">
        <f t="shared" si="9"/>
        <v>84568490</v>
      </c>
    </row>
    <row r="118" spans="1:18" s="1" customFormat="1" x14ac:dyDescent="0.2">
      <c r="A118" s="20">
        <v>105</v>
      </c>
      <c r="B118" s="13" t="s">
        <v>179</v>
      </c>
      <c r="C118" s="10" t="s">
        <v>180</v>
      </c>
      <c r="D118" s="53">
        <f>КС!D118</f>
        <v>232745186.24000001</v>
      </c>
      <c r="E118" s="37">
        <f>'ДС(1-26)'!D118</f>
        <v>46752084</v>
      </c>
      <c r="F118" s="37">
        <f t="shared" si="8"/>
        <v>12095315</v>
      </c>
      <c r="G118" s="37">
        <f>' Профилактика Пр.1-26'!D120</f>
        <v>0</v>
      </c>
      <c r="H118" s="37">
        <f>'Диспан.набл.(КП) '!D118</f>
        <v>0</v>
      </c>
      <c r="I118" s="37">
        <f>'Центры здоровья Пр.1-26'!D118</f>
        <v>0</v>
      </c>
      <c r="J118" s="37">
        <f>'АПУ неотл.пом.(1-26)'!D118</f>
        <v>0</v>
      </c>
      <c r="K118" s="37">
        <f>'АПУ обращения 1-26'!D118</f>
        <v>0</v>
      </c>
      <c r="L118" s="37">
        <f>'ОДИ ПГГ(1-26) '!D118</f>
        <v>12095315</v>
      </c>
      <c r="M118" s="37">
        <f>'ФАП(1-26) '!D118</f>
        <v>0</v>
      </c>
      <c r="N118" s="37">
        <f>'Объем средств по ПР'!D117</f>
        <v>0</v>
      </c>
      <c r="O118" s="37">
        <f>' СМП (1- 26)'!D118</f>
        <v>0</v>
      </c>
      <c r="P118" s="37">
        <f>'Гемодиализ по видам МП(1-26) '!D118</f>
        <v>0</v>
      </c>
      <c r="Q118" s="37">
        <f>'Мед.реаб.(АПУ,ДС,КС) (1-26)'!D118</f>
        <v>0</v>
      </c>
      <c r="R118" s="37">
        <f t="shared" si="9"/>
        <v>291592585.24000001</v>
      </c>
    </row>
    <row r="119" spans="1:18" s="1" customFormat="1" ht="11.25" customHeight="1" x14ac:dyDescent="0.2">
      <c r="A119" s="20">
        <v>106</v>
      </c>
      <c r="B119" s="21" t="s">
        <v>181</v>
      </c>
      <c r="C119" s="10" t="s">
        <v>182</v>
      </c>
      <c r="D119" s="53">
        <f>КС!D119</f>
        <v>0</v>
      </c>
      <c r="E119" s="37">
        <f>'ДС(1-26)'!D119</f>
        <v>0</v>
      </c>
      <c r="F119" s="37">
        <f t="shared" si="8"/>
        <v>33791</v>
      </c>
      <c r="G119" s="37">
        <f>' Профилактика Пр.1-26'!D121</f>
        <v>0</v>
      </c>
      <c r="H119" s="37">
        <f>'Диспан.набл.(КП) '!D119</f>
        <v>0</v>
      </c>
      <c r="I119" s="37">
        <f>'Центры здоровья Пр.1-26'!D119</f>
        <v>0</v>
      </c>
      <c r="J119" s="37">
        <f>'АПУ неотл.пом.(1-26)'!D119</f>
        <v>0</v>
      </c>
      <c r="K119" s="37">
        <f>'АПУ обращения 1-26'!D119</f>
        <v>33791</v>
      </c>
      <c r="L119" s="37">
        <f>'ОДИ ПГГ(1-26) '!D119</f>
        <v>0</v>
      </c>
      <c r="M119" s="37">
        <f>'ФАП(1-26) '!D119</f>
        <v>0</v>
      </c>
      <c r="N119" s="37">
        <f>'Объем средств по ПР'!D118</f>
        <v>0</v>
      </c>
      <c r="O119" s="37">
        <f>' СМП (1- 26)'!D119</f>
        <v>0</v>
      </c>
      <c r="P119" s="37">
        <f>'Гемодиализ по видам МП(1-26) '!D119</f>
        <v>0</v>
      </c>
      <c r="Q119" s="37">
        <f>'Мед.реаб.(АПУ,ДС,КС) (1-26)'!D119</f>
        <v>0</v>
      </c>
      <c r="R119" s="37">
        <f t="shared" si="9"/>
        <v>33791</v>
      </c>
    </row>
    <row r="120" spans="1:18" s="1" customFormat="1" x14ac:dyDescent="0.2">
      <c r="A120" s="20">
        <v>107</v>
      </c>
      <c r="B120" s="12" t="s">
        <v>183</v>
      </c>
      <c r="C120" s="18" t="s">
        <v>184</v>
      </c>
      <c r="D120" s="53">
        <f>КС!D120</f>
        <v>0</v>
      </c>
      <c r="E120" s="37">
        <f>'ДС(1-26)'!D120</f>
        <v>14953118</v>
      </c>
      <c r="F120" s="37">
        <f t="shared" si="8"/>
        <v>0</v>
      </c>
      <c r="G120" s="37">
        <f>' Профилактика Пр.1-26'!D122</f>
        <v>0</v>
      </c>
      <c r="H120" s="37">
        <f>'Диспан.набл.(КП) '!D120</f>
        <v>0</v>
      </c>
      <c r="I120" s="37">
        <f>'Центры здоровья Пр.1-26'!D120</f>
        <v>0</v>
      </c>
      <c r="J120" s="37">
        <f>'АПУ неотл.пом.(1-26)'!D120</f>
        <v>0</v>
      </c>
      <c r="K120" s="37">
        <f>'АПУ обращения 1-26'!D120</f>
        <v>0</v>
      </c>
      <c r="L120" s="37">
        <f>'ОДИ ПГГ(1-26) '!D120</f>
        <v>0</v>
      </c>
      <c r="M120" s="37">
        <f>'ФАП(1-26) '!D120</f>
        <v>0</v>
      </c>
      <c r="N120" s="37">
        <f>'Объем средств по ПР'!D119</f>
        <v>0</v>
      </c>
      <c r="O120" s="37">
        <f>' СМП (1- 26)'!D120</f>
        <v>0</v>
      </c>
      <c r="P120" s="37">
        <f>'Гемодиализ по видам МП(1-26) '!D120</f>
        <v>0</v>
      </c>
      <c r="Q120" s="37">
        <f>'Мед.реаб.(АПУ,ДС,КС) (1-26)'!D120</f>
        <v>0</v>
      </c>
      <c r="R120" s="37">
        <f t="shared" si="9"/>
        <v>14953118</v>
      </c>
    </row>
    <row r="121" spans="1:18" s="1" customFormat="1" x14ac:dyDescent="0.2">
      <c r="A121" s="20">
        <v>108</v>
      </c>
      <c r="B121" s="21" t="s">
        <v>185</v>
      </c>
      <c r="C121" s="10" t="s">
        <v>265</v>
      </c>
      <c r="D121" s="53">
        <f>КС!D121</f>
        <v>21515119</v>
      </c>
      <c r="E121" s="37">
        <f>'ДС(1-26)'!D121</f>
        <v>190592</v>
      </c>
      <c r="F121" s="37">
        <f t="shared" si="8"/>
        <v>7106615</v>
      </c>
      <c r="G121" s="37">
        <f>' Профилактика Пр.1-26'!D123</f>
        <v>0</v>
      </c>
      <c r="H121" s="37">
        <f>'Диспан.набл.(КП) '!D121</f>
        <v>0</v>
      </c>
      <c r="I121" s="37">
        <f>'Центры здоровья Пр.1-26'!D121</f>
        <v>0</v>
      </c>
      <c r="J121" s="37">
        <f>'АПУ неотл.пом.(1-26)'!D121</f>
        <v>0</v>
      </c>
      <c r="K121" s="37">
        <f>'АПУ обращения 1-26'!D121</f>
        <v>0</v>
      </c>
      <c r="L121" s="37">
        <f>'ОДИ ПГГ(1-26) '!D121</f>
        <v>7106615</v>
      </c>
      <c r="M121" s="37">
        <f>'ФАП(1-26) '!D121</f>
        <v>0</v>
      </c>
      <c r="N121" s="37">
        <f>'Объем средств по ПР'!D120</f>
        <v>0</v>
      </c>
      <c r="O121" s="37">
        <f>' СМП (1- 26)'!D121</f>
        <v>0</v>
      </c>
      <c r="P121" s="37">
        <f>'Гемодиализ по видам МП(1-26) '!D121</f>
        <v>0</v>
      </c>
      <c r="Q121" s="37">
        <f>'Мед.реаб.(АПУ,ДС,КС) (1-26)'!D121</f>
        <v>0</v>
      </c>
      <c r="R121" s="37">
        <f t="shared" si="9"/>
        <v>28812326</v>
      </c>
    </row>
    <row r="122" spans="1:18" s="1" customFormat="1" ht="14.25" customHeight="1" x14ac:dyDescent="0.2">
      <c r="A122" s="20">
        <v>109</v>
      </c>
      <c r="B122" s="13" t="s">
        <v>186</v>
      </c>
      <c r="C122" s="10" t="s">
        <v>254</v>
      </c>
      <c r="D122" s="53">
        <f>КС!D122</f>
        <v>0</v>
      </c>
      <c r="E122" s="37">
        <f>'ДС(1-26)'!D122</f>
        <v>144353</v>
      </c>
      <c r="F122" s="37">
        <f t="shared" si="8"/>
        <v>7395023</v>
      </c>
      <c r="G122" s="37">
        <f>' Профилактика Пр.1-26'!D124</f>
        <v>0</v>
      </c>
      <c r="H122" s="37">
        <f>'Диспан.набл.(КП) '!D122</f>
        <v>0</v>
      </c>
      <c r="I122" s="37">
        <f>'Центры здоровья Пр.1-26'!D122</f>
        <v>0</v>
      </c>
      <c r="J122" s="37">
        <f>'АПУ неотл.пом.(1-26)'!D122</f>
        <v>0</v>
      </c>
      <c r="K122" s="37">
        <f>'АПУ обращения 1-26'!D122</f>
        <v>105910</v>
      </c>
      <c r="L122" s="37">
        <f>'ОДИ ПГГ(1-26) '!D122</f>
        <v>7289113</v>
      </c>
      <c r="M122" s="37">
        <f>'ФАП(1-26) '!D122</f>
        <v>0</v>
      </c>
      <c r="N122" s="37">
        <f>'Объем средств по ПР'!D121</f>
        <v>0</v>
      </c>
      <c r="O122" s="37">
        <f>' СМП (1- 26)'!D122</f>
        <v>0</v>
      </c>
      <c r="P122" s="37">
        <f>'Гемодиализ по видам МП(1-26) '!D122</f>
        <v>0</v>
      </c>
      <c r="Q122" s="37">
        <f>'Мед.реаб.(АПУ,ДС,КС) (1-26)'!D122</f>
        <v>0</v>
      </c>
      <c r="R122" s="37">
        <f t="shared" si="9"/>
        <v>7539376</v>
      </c>
    </row>
    <row r="123" spans="1:18" s="1" customFormat="1" x14ac:dyDescent="0.2">
      <c r="A123" s="20">
        <v>110</v>
      </c>
      <c r="B123" s="12" t="s">
        <v>335</v>
      </c>
      <c r="C123" s="10" t="s">
        <v>322</v>
      </c>
      <c r="D123" s="53">
        <f>КС!D123</f>
        <v>0</v>
      </c>
      <c r="E123" s="37">
        <f>'ДС(1-26)'!D123</f>
        <v>0</v>
      </c>
      <c r="F123" s="37">
        <f t="shared" si="8"/>
        <v>0</v>
      </c>
      <c r="G123" s="37">
        <f>' Профилактика Пр.1-26'!D125</f>
        <v>0</v>
      </c>
      <c r="H123" s="37">
        <f>'Диспан.набл.(КП) '!D123</f>
        <v>0</v>
      </c>
      <c r="I123" s="37">
        <f>'Центры здоровья Пр.1-26'!D123</f>
        <v>0</v>
      </c>
      <c r="J123" s="37">
        <f>'АПУ неотл.пом.(1-26)'!D123</f>
        <v>0</v>
      </c>
      <c r="K123" s="37">
        <f>'АПУ обращения 1-26'!D123</f>
        <v>0</v>
      </c>
      <c r="L123" s="37">
        <f>'ОДИ ПГГ(1-26) '!D123</f>
        <v>0</v>
      </c>
      <c r="M123" s="37">
        <f>'ФАП(1-26) '!D123</f>
        <v>0</v>
      </c>
      <c r="N123" s="37">
        <f>'Объем средств по ПР'!D122</f>
        <v>0</v>
      </c>
      <c r="O123" s="37">
        <f>' СМП (1- 26)'!D123</f>
        <v>0</v>
      </c>
      <c r="P123" s="37">
        <f>'Гемодиализ по видам МП(1-26) '!D123</f>
        <v>0</v>
      </c>
      <c r="Q123" s="37">
        <f>'Мед.реаб.(АПУ,ДС,КС) (1-26)'!D123</f>
        <v>0</v>
      </c>
      <c r="R123" s="37">
        <f t="shared" si="9"/>
        <v>0</v>
      </c>
    </row>
    <row r="124" spans="1:18" s="1" customFormat="1" x14ac:dyDescent="0.2">
      <c r="A124" s="20">
        <v>111</v>
      </c>
      <c r="B124" s="13" t="s">
        <v>187</v>
      </c>
      <c r="C124" s="10" t="s">
        <v>188</v>
      </c>
      <c r="D124" s="53">
        <f>КС!D124</f>
        <v>0</v>
      </c>
      <c r="E124" s="37">
        <f>'ДС(1-26)'!D124</f>
        <v>0</v>
      </c>
      <c r="F124" s="37">
        <f t="shared" si="8"/>
        <v>0</v>
      </c>
      <c r="G124" s="37">
        <f>' Профилактика Пр.1-26'!D126</f>
        <v>0</v>
      </c>
      <c r="H124" s="37">
        <f>'Диспан.набл.(КП) '!D124</f>
        <v>0</v>
      </c>
      <c r="I124" s="37">
        <f>'Центры здоровья Пр.1-26'!D124</f>
        <v>0</v>
      </c>
      <c r="J124" s="37">
        <f>'АПУ неотл.пом.(1-26)'!D124</f>
        <v>0</v>
      </c>
      <c r="K124" s="37">
        <f>'АПУ обращения 1-26'!D124</f>
        <v>0</v>
      </c>
      <c r="L124" s="37">
        <f>'ОДИ ПГГ(1-26) '!D124</f>
        <v>0</v>
      </c>
      <c r="M124" s="37">
        <f>'ФАП(1-26) '!D124</f>
        <v>0</v>
      </c>
      <c r="N124" s="37">
        <f>'Объем средств по ПР'!D123</f>
        <v>0</v>
      </c>
      <c r="O124" s="37">
        <f>' СМП (1- 26)'!D124</f>
        <v>0</v>
      </c>
      <c r="P124" s="37">
        <f>'Гемодиализ по видам МП(1-26) '!D124</f>
        <v>0</v>
      </c>
      <c r="Q124" s="37">
        <f>'Мед.реаб.(АПУ,ДС,КС) (1-26)'!D124</f>
        <v>0</v>
      </c>
      <c r="R124" s="37">
        <f t="shared" si="9"/>
        <v>0</v>
      </c>
    </row>
    <row r="125" spans="1:18" s="1" customFormat="1" ht="13.5" customHeight="1" x14ac:dyDescent="0.2">
      <c r="A125" s="20">
        <v>112</v>
      </c>
      <c r="B125" s="13" t="s">
        <v>189</v>
      </c>
      <c r="C125" s="10" t="s">
        <v>326</v>
      </c>
      <c r="D125" s="53">
        <f>КС!D125</f>
        <v>0</v>
      </c>
      <c r="E125" s="37">
        <f>'ДС(1-26)'!D125</f>
        <v>62508822</v>
      </c>
      <c r="F125" s="37">
        <f t="shared" si="8"/>
        <v>0</v>
      </c>
      <c r="G125" s="37">
        <f>' Профилактика Пр.1-26'!D127</f>
        <v>0</v>
      </c>
      <c r="H125" s="37">
        <f>'Диспан.набл.(КП) '!D125</f>
        <v>0</v>
      </c>
      <c r="I125" s="37">
        <f>'Центры здоровья Пр.1-26'!D125</f>
        <v>0</v>
      </c>
      <c r="J125" s="37">
        <f>'АПУ неотл.пом.(1-26)'!D125</f>
        <v>0</v>
      </c>
      <c r="K125" s="37">
        <f>'АПУ обращения 1-26'!D125</f>
        <v>0</v>
      </c>
      <c r="L125" s="37">
        <f>'ОДИ ПГГ(1-26) '!D125</f>
        <v>0</v>
      </c>
      <c r="M125" s="37">
        <f>'ФАП(1-26) '!D125</f>
        <v>0</v>
      </c>
      <c r="N125" s="37">
        <f>'Объем средств по ПР'!D124</f>
        <v>0</v>
      </c>
      <c r="O125" s="37">
        <f>' СМП (1- 26)'!D125</f>
        <v>0</v>
      </c>
      <c r="P125" s="37">
        <f>'Гемодиализ по видам МП(1-26) '!D125</f>
        <v>0</v>
      </c>
      <c r="Q125" s="37">
        <f>'Мед.реаб.(АПУ,ДС,КС) (1-26)'!D125</f>
        <v>0</v>
      </c>
      <c r="R125" s="37">
        <f t="shared" si="9"/>
        <v>62508822</v>
      </c>
    </row>
    <row r="126" spans="1:18" s="1" customFormat="1" x14ac:dyDescent="0.2">
      <c r="A126" s="20">
        <v>113</v>
      </c>
      <c r="B126" s="21" t="s">
        <v>190</v>
      </c>
      <c r="C126" s="10" t="s">
        <v>191</v>
      </c>
      <c r="D126" s="53">
        <f>КС!D126</f>
        <v>0</v>
      </c>
      <c r="E126" s="37">
        <f>'ДС(1-26)'!D126</f>
        <v>0</v>
      </c>
      <c r="F126" s="37">
        <f t="shared" si="8"/>
        <v>1709231.2600000002</v>
      </c>
      <c r="G126" s="37">
        <f>' Профилактика Пр.1-26'!D128</f>
        <v>1709231.2600000002</v>
      </c>
      <c r="H126" s="37">
        <f>'Диспан.набл.(КП) '!D126</f>
        <v>0</v>
      </c>
      <c r="I126" s="37">
        <f>'Центры здоровья Пр.1-26'!D126</f>
        <v>0</v>
      </c>
      <c r="J126" s="37">
        <f>'АПУ неотл.пом.(1-26)'!D126</f>
        <v>0</v>
      </c>
      <c r="K126" s="37">
        <f>'АПУ обращения 1-26'!D126</f>
        <v>0</v>
      </c>
      <c r="L126" s="37">
        <f>'ОДИ ПГГ(1-26) '!D126</f>
        <v>0</v>
      </c>
      <c r="M126" s="37">
        <f>'ФАП(1-26) '!D126</f>
        <v>0</v>
      </c>
      <c r="N126" s="37">
        <f>'Объем средств по ПР'!D125</f>
        <v>0</v>
      </c>
      <c r="O126" s="37">
        <f>' СМП (1- 26)'!D126</f>
        <v>0</v>
      </c>
      <c r="P126" s="37">
        <f>'Гемодиализ по видам МП(1-26) '!D126</f>
        <v>268342451</v>
      </c>
      <c r="Q126" s="37">
        <f>'Мед.реаб.(АПУ,ДС,КС) (1-26)'!D126</f>
        <v>0</v>
      </c>
      <c r="R126" s="37">
        <f t="shared" si="9"/>
        <v>270051682.25999999</v>
      </c>
    </row>
    <row r="127" spans="1:18" s="1" customFormat="1" ht="24" x14ac:dyDescent="0.2">
      <c r="A127" s="20">
        <v>114</v>
      </c>
      <c r="B127" s="21" t="s">
        <v>192</v>
      </c>
      <c r="C127" s="35" t="s">
        <v>310</v>
      </c>
      <c r="D127" s="53">
        <f>КС!D127</f>
        <v>0</v>
      </c>
      <c r="E127" s="37">
        <f>'ДС(1-26)'!D127</f>
        <v>260160</v>
      </c>
      <c r="F127" s="37">
        <f t="shared" si="8"/>
        <v>0</v>
      </c>
      <c r="G127" s="37">
        <f>' Профилактика Пр.1-26'!D129</f>
        <v>0</v>
      </c>
      <c r="H127" s="37">
        <f>'Диспан.набл.(КП) '!D127</f>
        <v>0</v>
      </c>
      <c r="I127" s="37">
        <f>'Центры здоровья Пр.1-26'!D127</f>
        <v>0</v>
      </c>
      <c r="J127" s="37">
        <f>'АПУ неотл.пом.(1-26)'!D127</f>
        <v>0</v>
      </c>
      <c r="K127" s="37">
        <f>'АПУ обращения 1-26'!D127</f>
        <v>0</v>
      </c>
      <c r="L127" s="37">
        <f>'ОДИ ПГГ(1-26) '!D127</f>
        <v>0</v>
      </c>
      <c r="M127" s="37">
        <f>'ФАП(1-26) '!D127</f>
        <v>0</v>
      </c>
      <c r="N127" s="37">
        <f>'Объем средств по ПР'!D126</f>
        <v>0</v>
      </c>
      <c r="O127" s="37">
        <f>' СМП (1- 26)'!D127</f>
        <v>0</v>
      </c>
      <c r="P127" s="37">
        <f>'Гемодиализ по видам МП(1-26) '!D127</f>
        <v>0</v>
      </c>
      <c r="Q127" s="37">
        <f>'Мед.реаб.(АПУ,ДС,КС) (1-26)'!D127</f>
        <v>0</v>
      </c>
      <c r="R127" s="37">
        <f t="shared" si="9"/>
        <v>260160</v>
      </c>
    </row>
    <row r="128" spans="1:18" s="1" customFormat="1" x14ac:dyDescent="0.2">
      <c r="A128" s="20">
        <v>115</v>
      </c>
      <c r="B128" s="21" t="s">
        <v>193</v>
      </c>
      <c r="C128" s="10" t="s">
        <v>229</v>
      </c>
      <c r="D128" s="53">
        <f>КС!D128</f>
        <v>2993364962.8199997</v>
      </c>
      <c r="E128" s="37">
        <f>'ДС(1-26)'!D128</f>
        <v>124218627</v>
      </c>
      <c r="F128" s="37">
        <f t="shared" si="8"/>
        <v>379191074.82999969</v>
      </c>
      <c r="G128" s="37">
        <f>' Профилактика Пр.1-26'!D130</f>
        <v>101763173.88999972</v>
      </c>
      <c r="H128" s="37">
        <f>'Диспан.набл.(КП) '!D128</f>
        <v>0</v>
      </c>
      <c r="I128" s="37">
        <f>'Центры здоровья Пр.1-26'!D128</f>
        <v>0</v>
      </c>
      <c r="J128" s="37">
        <f>'АПУ неотл.пом.(1-26)'!D128</f>
        <v>0</v>
      </c>
      <c r="K128" s="37">
        <f>'АПУ обращения 1-26'!D128</f>
        <v>0</v>
      </c>
      <c r="L128" s="37">
        <f>'ОДИ ПГГ(1-26) '!D128</f>
        <v>277427900.94</v>
      </c>
      <c r="M128" s="37">
        <f>'ФАП(1-26) '!D128</f>
        <v>0</v>
      </c>
      <c r="N128" s="37">
        <f>'Объем средств по ПР'!D127</f>
        <v>0</v>
      </c>
      <c r="O128" s="37">
        <f>' СМП (1- 26)'!D128</f>
        <v>0</v>
      </c>
      <c r="P128" s="37">
        <f>'Гемодиализ по видам МП(1-26) '!D128</f>
        <v>34198617</v>
      </c>
      <c r="Q128" s="37">
        <f>'Мед.реаб.(АПУ,ДС,КС) (1-26)'!D128</f>
        <v>104565701.66</v>
      </c>
      <c r="R128" s="37">
        <f t="shared" si="9"/>
        <v>3635538983.3099995</v>
      </c>
    </row>
    <row r="129" spans="1:18" ht="10.5" customHeight="1" x14ac:dyDescent="0.2">
      <c r="A129" s="20">
        <v>116</v>
      </c>
      <c r="B129" s="21" t="s">
        <v>194</v>
      </c>
      <c r="C129" s="10" t="s">
        <v>195</v>
      </c>
      <c r="D129" s="53">
        <f>КС!D129</f>
        <v>3545196336.5300002</v>
      </c>
      <c r="E129" s="37">
        <f>'ДС(1-26)'!D129</f>
        <v>3803790969</v>
      </c>
      <c r="F129" s="37">
        <f t="shared" si="8"/>
        <v>906672799</v>
      </c>
      <c r="G129" s="37">
        <f>' Профилактика Пр.1-26'!D131</f>
        <v>238872792</v>
      </c>
      <c r="H129" s="37">
        <f>'Диспан.набл.(КП) '!D129</f>
        <v>60078820</v>
      </c>
      <c r="I129" s="37">
        <f>'Центры здоровья Пр.1-26'!D129</f>
        <v>0</v>
      </c>
      <c r="J129" s="37">
        <f>'АПУ неотл.пом.(1-26)'!D129</f>
        <v>0</v>
      </c>
      <c r="K129" s="37">
        <f>'АПУ обращения 1-26'!D129</f>
        <v>58921501</v>
      </c>
      <c r="L129" s="37">
        <f>'ОДИ ПГГ(1-26) '!D129</f>
        <v>548799686</v>
      </c>
      <c r="M129" s="37">
        <f>'ФАП(1-26) '!D129</f>
        <v>0</v>
      </c>
      <c r="N129" s="37">
        <f>'Объем средств по ПР'!D128</f>
        <v>0</v>
      </c>
      <c r="O129" s="37">
        <f>' СМП (1- 26)'!D129</f>
        <v>0</v>
      </c>
      <c r="P129" s="37">
        <f>'Гемодиализ по видам МП(1-26) '!D129</f>
        <v>124929</v>
      </c>
      <c r="Q129" s="37">
        <f>'Мед.реаб.(АПУ,ДС,КС) (1-26)'!D129</f>
        <v>20197358.780000005</v>
      </c>
      <c r="R129" s="37">
        <f t="shared" si="9"/>
        <v>8275982392.3100004</v>
      </c>
    </row>
    <row r="130" spans="1:18" s="1" customFormat="1" x14ac:dyDescent="0.2">
      <c r="A130" s="20">
        <v>117</v>
      </c>
      <c r="B130" s="21" t="s">
        <v>196</v>
      </c>
      <c r="C130" s="10" t="s">
        <v>40</v>
      </c>
      <c r="D130" s="53">
        <f>КС!D130</f>
        <v>2492669084.1199999</v>
      </c>
      <c r="E130" s="37">
        <f>'ДС(1-26)'!D130</f>
        <v>8033485</v>
      </c>
      <c r="F130" s="37">
        <f t="shared" si="8"/>
        <v>97591770.919999927</v>
      </c>
      <c r="G130" s="37">
        <f>' Профилактика Пр.1-26'!D132</f>
        <v>41450060.639999926</v>
      </c>
      <c r="H130" s="37">
        <f>'Диспан.набл.(КП) '!D130</f>
        <v>0</v>
      </c>
      <c r="I130" s="37">
        <f>'Центры здоровья Пр.1-26'!D130</f>
        <v>0</v>
      </c>
      <c r="J130" s="37">
        <f>'АПУ неотл.пом.(1-26)'!D130</f>
        <v>510260</v>
      </c>
      <c r="K130" s="37">
        <f>'АПУ обращения 1-26'!D130</f>
        <v>0</v>
      </c>
      <c r="L130" s="37">
        <f>'ОДИ ПГГ(1-26) '!D130</f>
        <v>55631450.280000001</v>
      </c>
      <c r="M130" s="37">
        <f>'ФАП(1-26) '!D130</f>
        <v>0</v>
      </c>
      <c r="N130" s="37">
        <f>'Объем средств по ПР'!D129</f>
        <v>0</v>
      </c>
      <c r="O130" s="37">
        <f>' СМП (1- 26)'!D130</f>
        <v>0</v>
      </c>
      <c r="P130" s="37">
        <f>'Гемодиализ по видам МП(1-26) '!D130</f>
        <v>5818572</v>
      </c>
      <c r="Q130" s="37">
        <f>'Мед.реаб.(АПУ,ДС,КС) (1-26)'!D130</f>
        <v>42191877.079999998</v>
      </c>
      <c r="R130" s="37">
        <f t="shared" si="9"/>
        <v>2646304789.1199999</v>
      </c>
    </row>
    <row r="131" spans="1:18" s="1" customFormat="1" x14ac:dyDescent="0.2">
      <c r="A131" s="20">
        <v>118</v>
      </c>
      <c r="B131" s="12" t="s">
        <v>197</v>
      </c>
      <c r="C131" s="10" t="s">
        <v>46</v>
      </c>
      <c r="D131" s="53">
        <f>КС!D131</f>
        <v>1995070963.8699999</v>
      </c>
      <c r="E131" s="37">
        <f>'ДС(1-26)'!D131</f>
        <v>133014172</v>
      </c>
      <c r="F131" s="37">
        <f t="shared" si="8"/>
        <v>127454437.36999989</v>
      </c>
      <c r="G131" s="37">
        <f>' Профилактика Пр.1-26'!D133</f>
        <v>54231196.369999893</v>
      </c>
      <c r="H131" s="37">
        <f>'Диспан.набл.(КП) '!D131</f>
        <v>0</v>
      </c>
      <c r="I131" s="37">
        <f>'Центры здоровья Пр.1-26'!D131</f>
        <v>0</v>
      </c>
      <c r="J131" s="37">
        <f>'АПУ неотл.пом.(1-26)'!D131</f>
        <v>36711239</v>
      </c>
      <c r="K131" s="37">
        <f>'АПУ обращения 1-26'!D131</f>
        <v>8156709</v>
      </c>
      <c r="L131" s="37">
        <f>'ОДИ ПГГ(1-26) '!D131</f>
        <v>28355293</v>
      </c>
      <c r="M131" s="37">
        <f>'ФАП(1-26) '!D131</f>
        <v>0</v>
      </c>
      <c r="N131" s="37">
        <f>'Объем средств по ПР'!D130</f>
        <v>0</v>
      </c>
      <c r="O131" s="37">
        <f>' СМП (1- 26)'!D131</f>
        <v>0</v>
      </c>
      <c r="P131" s="37">
        <f>'Гемодиализ по видам МП(1-26) '!D131</f>
        <v>17159258</v>
      </c>
      <c r="Q131" s="37">
        <f>'Мед.реаб.(АПУ,ДС,КС) (1-26)'!D131</f>
        <v>145660983.57999998</v>
      </c>
      <c r="R131" s="37">
        <f t="shared" si="9"/>
        <v>2418359814.8199997</v>
      </c>
    </row>
    <row r="132" spans="1:18" s="1" customFormat="1" x14ac:dyDescent="0.2">
      <c r="A132" s="20">
        <v>119</v>
      </c>
      <c r="B132" s="12" t="s">
        <v>198</v>
      </c>
      <c r="C132" s="10" t="s">
        <v>231</v>
      </c>
      <c r="D132" s="53">
        <f>КС!D132</f>
        <v>418564879.87</v>
      </c>
      <c r="E132" s="37">
        <f>'ДС(1-26)'!D132</f>
        <v>58023336</v>
      </c>
      <c r="F132" s="37">
        <f t="shared" si="8"/>
        <v>83694319.23999995</v>
      </c>
      <c r="G132" s="37">
        <f>' Профилактика Пр.1-26'!D134</f>
        <v>29960827.239999942</v>
      </c>
      <c r="H132" s="37">
        <f>'Диспан.набл.(КП) '!D132</f>
        <v>0</v>
      </c>
      <c r="I132" s="37">
        <f>'Центры здоровья Пр.1-26'!D132</f>
        <v>0</v>
      </c>
      <c r="J132" s="37">
        <f>'АПУ неотл.пом.(1-26)'!D132</f>
        <v>0</v>
      </c>
      <c r="K132" s="37">
        <f>'АПУ обращения 1-26'!D132</f>
        <v>53733492</v>
      </c>
      <c r="L132" s="37">
        <f>'ОДИ ПГГ(1-26) '!D132</f>
        <v>0</v>
      </c>
      <c r="M132" s="37">
        <f>'ФАП(1-26) '!D132</f>
        <v>0</v>
      </c>
      <c r="N132" s="37">
        <f>'Объем средств по ПР'!D131</f>
        <v>0</v>
      </c>
      <c r="O132" s="37">
        <f>' СМП (1- 26)'!D132</f>
        <v>0</v>
      </c>
      <c r="P132" s="37">
        <f>'Гемодиализ по видам МП(1-26) '!D132</f>
        <v>0</v>
      </c>
      <c r="Q132" s="37">
        <f>'Мед.реаб.(АПУ,ДС,КС) (1-26)'!D132</f>
        <v>0</v>
      </c>
      <c r="R132" s="37">
        <f t="shared" si="9"/>
        <v>560282535.1099999</v>
      </c>
    </row>
    <row r="133" spans="1:18" s="1" customFormat="1" x14ac:dyDescent="0.2">
      <c r="A133" s="20">
        <v>120</v>
      </c>
      <c r="B133" s="12" t="s">
        <v>199</v>
      </c>
      <c r="C133" s="10" t="s">
        <v>48</v>
      </c>
      <c r="D133" s="53">
        <f>КС!D133</f>
        <v>1389154340.3099999</v>
      </c>
      <c r="E133" s="37">
        <f>'ДС(1-26)'!D133</f>
        <v>39433916</v>
      </c>
      <c r="F133" s="37">
        <f t="shared" si="8"/>
        <v>88754272.110000014</v>
      </c>
      <c r="G133" s="37">
        <f>' Профилактика Пр.1-26'!D135</f>
        <v>22390242.110000007</v>
      </c>
      <c r="H133" s="37">
        <f>'Диспан.набл.(КП) '!D133</f>
        <v>0</v>
      </c>
      <c r="I133" s="37">
        <f>'Центры здоровья Пр.1-26'!D133</f>
        <v>0</v>
      </c>
      <c r="J133" s="37">
        <f>'АПУ неотл.пом.(1-26)'!D133</f>
        <v>0</v>
      </c>
      <c r="K133" s="37">
        <f>'АПУ обращения 1-26'!D133</f>
        <v>50333628</v>
      </c>
      <c r="L133" s="37">
        <f>'ОДИ ПГГ(1-26) '!D133</f>
        <v>16030402</v>
      </c>
      <c r="M133" s="37">
        <f>'ФАП(1-26) '!D133</f>
        <v>0</v>
      </c>
      <c r="N133" s="37">
        <f>'Объем средств по ПР'!D132</f>
        <v>0</v>
      </c>
      <c r="O133" s="37">
        <f>' СМП (1- 26)'!D133</f>
        <v>0</v>
      </c>
      <c r="P133" s="37">
        <f>'Гемодиализ по видам МП(1-26) '!D133</f>
        <v>0</v>
      </c>
      <c r="Q133" s="37">
        <f>'Мед.реаб.(АПУ,ДС,КС) (1-26)'!D133</f>
        <v>0</v>
      </c>
      <c r="R133" s="37">
        <f t="shared" si="9"/>
        <v>1517342528.4200001</v>
      </c>
    </row>
    <row r="134" spans="1:18" s="1" customFormat="1" x14ac:dyDescent="0.2">
      <c r="A134" s="20">
        <v>121</v>
      </c>
      <c r="B134" s="21" t="s">
        <v>200</v>
      </c>
      <c r="C134" s="10" t="s">
        <v>47</v>
      </c>
      <c r="D134" s="53">
        <f>КС!D134</f>
        <v>0</v>
      </c>
      <c r="E134" s="37">
        <f>'ДС(1-26)'!D134</f>
        <v>138869533</v>
      </c>
      <c r="F134" s="37">
        <f t="shared" si="8"/>
        <v>112060112.97999999</v>
      </c>
      <c r="G134" s="37">
        <f>' Профилактика Пр.1-26'!D136</f>
        <v>39757993.579999931</v>
      </c>
      <c r="H134" s="37">
        <f>'Диспан.набл.(КП) '!D134</f>
        <v>0</v>
      </c>
      <c r="I134" s="37">
        <f>'Центры здоровья Пр.1-26'!D134</f>
        <v>0</v>
      </c>
      <c r="J134" s="37">
        <f>'АПУ неотл.пом.(1-26)'!D134</f>
        <v>0</v>
      </c>
      <c r="K134" s="37">
        <f>'АПУ обращения 1-26'!D134</f>
        <v>0</v>
      </c>
      <c r="L134" s="37">
        <f>'ОДИ ПГГ(1-26) '!D134</f>
        <v>72302119.400000051</v>
      </c>
      <c r="M134" s="37">
        <f>'ФАП(1-26) '!D134</f>
        <v>0</v>
      </c>
      <c r="N134" s="37">
        <f>'Объем средств по ПР'!D133</f>
        <v>0</v>
      </c>
      <c r="O134" s="37">
        <f>' СМП (1- 26)'!D134</f>
        <v>0</v>
      </c>
      <c r="P134" s="37">
        <f>'Гемодиализ по видам МП(1-26) '!D134</f>
        <v>0</v>
      </c>
      <c r="Q134" s="37">
        <f>'Мед.реаб.(АПУ,ДС,КС) (1-26)'!D134</f>
        <v>0</v>
      </c>
      <c r="R134" s="37">
        <f t="shared" si="9"/>
        <v>250929645.97999999</v>
      </c>
    </row>
    <row r="135" spans="1:18" s="1" customFormat="1" x14ac:dyDescent="0.2">
      <c r="A135" s="20">
        <v>122</v>
      </c>
      <c r="B135" s="21" t="s">
        <v>201</v>
      </c>
      <c r="C135" s="10" t="s">
        <v>202</v>
      </c>
      <c r="D135" s="53">
        <f>КС!D135</f>
        <v>0</v>
      </c>
      <c r="E135" s="37">
        <f>'ДС(1-26)'!D135</f>
        <v>0</v>
      </c>
      <c r="F135" s="37">
        <f t="shared" si="8"/>
        <v>4080376.86</v>
      </c>
      <c r="G135" s="37">
        <f>' Профилактика Пр.1-26'!D137</f>
        <v>479509.85999999987</v>
      </c>
      <c r="H135" s="37">
        <f>'Диспан.набл.(КП) '!D135</f>
        <v>0</v>
      </c>
      <c r="I135" s="37">
        <f>'Центры здоровья Пр.1-26'!D135</f>
        <v>3224256</v>
      </c>
      <c r="J135" s="37">
        <f>'АПУ неотл.пом.(1-26)'!D135</f>
        <v>0</v>
      </c>
      <c r="K135" s="37">
        <f>'АПУ обращения 1-26'!D135</f>
        <v>0</v>
      </c>
      <c r="L135" s="37">
        <f>'ОДИ ПГГ(1-26) '!D135</f>
        <v>376611</v>
      </c>
      <c r="M135" s="37">
        <f>'ФАП(1-26) '!D135</f>
        <v>0</v>
      </c>
      <c r="N135" s="37">
        <f>'Объем средств по ПР'!D134</f>
        <v>0</v>
      </c>
      <c r="O135" s="37">
        <f>' СМП (1- 26)'!D135</f>
        <v>0</v>
      </c>
      <c r="P135" s="37">
        <f>'Гемодиализ по видам МП(1-26) '!D135</f>
        <v>0</v>
      </c>
      <c r="Q135" s="37">
        <f>'Мед.реаб.(АПУ,ДС,КС) (1-26)'!D135</f>
        <v>179881832.63</v>
      </c>
      <c r="R135" s="37">
        <f t="shared" si="9"/>
        <v>183962209.49000001</v>
      </c>
    </row>
    <row r="136" spans="1:18" s="1" customFormat="1" x14ac:dyDescent="0.2">
      <c r="A136" s="20">
        <v>123</v>
      </c>
      <c r="B136" s="21" t="s">
        <v>203</v>
      </c>
      <c r="C136" s="10" t="s">
        <v>41</v>
      </c>
      <c r="D136" s="53">
        <f>КС!D136</f>
        <v>401518782.24000001</v>
      </c>
      <c r="E136" s="37">
        <f>'ДС(1-26)'!D136</f>
        <v>13063950</v>
      </c>
      <c r="F136" s="37">
        <f t="shared" si="8"/>
        <v>42242593.449999966</v>
      </c>
      <c r="G136" s="37">
        <f>' Профилактика Пр.1-26'!D138</f>
        <v>22349069.449999966</v>
      </c>
      <c r="H136" s="37">
        <f>'Диспан.набл.(КП) '!D136</f>
        <v>0</v>
      </c>
      <c r="I136" s="37">
        <f>'Центры здоровья Пр.1-26'!D136</f>
        <v>0</v>
      </c>
      <c r="J136" s="37">
        <f>'АПУ неотл.пом.(1-26)'!D136</f>
        <v>1020520</v>
      </c>
      <c r="K136" s="37">
        <f>'АПУ обращения 1-26'!D136</f>
        <v>0</v>
      </c>
      <c r="L136" s="37">
        <f>'ОДИ ПГГ(1-26) '!D136</f>
        <v>18873004</v>
      </c>
      <c r="M136" s="37">
        <f>'ФАП(1-26) '!D136</f>
        <v>0</v>
      </c>
      <c r="N136" s="37">
        <f>'Объем средств по ПР'!D135</f>
        <v>0</v>
      </c>
      <c r="O136" s="37">
        <f>' СМП (1- 26)'!D136</f>
        <v>0</v>
      </c>
      <c r="P136" s="37">
        <f>'Гемодиализ по видам МП(1-26) '!D136</f>
        <v>0</v>
      </c>
      <c r="Q136" s="37">
        <f>'Мед.реаб.(АПУ,ДС,КС) (1-26)'!D136</f>
        <v>310323693.20999998</v>
      </c>
      <c r="R136" s="37">
        <f t="shared" si="9"/>
        <v>767149018.89999998</v>
      </c>
    </row>
    <row r="137" spans="1:18" s="1" customFormat="1" x14ac:dyDescent="0.2">
      <c r="A137" s="20">
        <v>124</v>
      </c>
      <c r="B137" s="12" t="s">
        <v>204</v>
      </c>
      <c r="C137" s="10" t="s">
        <v>230</v>
      </c>
      <c r="D137" s="53">
        <f>КС!D137</f>
        <v>1846087476.45</v>
      </c>
      <c r="E137" s="37">
        <f>'ДС(1-26)'!D137</f>
        <v>40322771</v>
      </c>
      <c r="F137" s="37">
        <f t="shared" si="8"/>
        <v>501060688.69</v>
      </c>
      <c r="G137" s="37">
        <f>' Профилактика Пр.1-26'!D139</f>
        <v>165958360.87</v>
      </c>
      <c r="H137" s="37">
        <f>'Диспан.набл.(КП) '!D137</f>
        <v>57807287</v>
      </c>
      <c r="I137" s="37">
        <f>'Центры здоровья Пр.1-26'!D137</f>
        <v>0</v>
      </c>
      <c r="J137" s="37">
        <f>'АПУ неотл.пом.(1-26)'!D137</f>
        <v>52200988</v>
      </c>
      <c r="K137" s="37">
        <f>'АПУ обращения 1-26'!D137</f>
        <v>77576341.360000014</v>
      </c>
      <c r="L137" s="37">
        <f>'ОДИ ПГГ(1-26) '!D137</f>
        <v>146600870.45999998</v>
      </c>
      <c r="M137" s="37">
        <f>'ФАП(1-26) '!D137</f>
        <v>0</v>
      </c>
      <c r="N137" s="37">
        <f>'Объем средств по ПР'!D136</f>
        <v>916841</v>
      </c>
      <c r="O137" s="37">
        <f>' СМП (1- 26)'!D137</f>
        <v>0</v>
      </c>
      <c r="P137" s="37">
        <f>'Гемодиализ по видам МП(1-26) '!D137</f>
        <v>1415862</v>
      </c>
      <c r="Q137" s="37">
        <f>'Мед.реаб.(АПУ,ДС,КС) (1-26)'!D137</f>
        <v>103479950.80000001</v>
      </c>
      <c r="R137" s="37">
        <f t="shared" si="9"/>
        <v>2492366748.9400001</v>
      </c>
    </row>
    <row r="138" spans="1:18" s="1" customFormat="1" x14ac:dyDescent="0.2">
      <c r="A138" s="20">
        <v>125</v>
      </c>
      <c r="B138" s="13" t="s">
        <v>205</v>
      </c>
      <c r="C138" s="10" t="s">
        <v>206</v>
      </c>
      <c r="D138" s="53">
        <f>КС!D138</f>
        <v>1540007234.04</v>
      </c>
      <c r="E138" s="37">
        <f>'ДС(1-26)'!D138</f>
        <v>87636043</v>
      </c>
      <c r="F138" s="37">
        <f t="shared" si="8"/>
        <v>689375151.28999996</v>
      </c>
      <c r="G138" s="37">
        <f>' Профилактика Пр.1-26'!D140</f>
        <v>275160373.81999999</v>
      </c>
      <c r="H138" s="37">
        <f>'Диспан.набл.(КП) '!D138</f>
        <v>68416484</v>
      </c>
      <c r="I138" s="37">
        <f>'Центры здоровья Пр.1-26'!D138</f>
        <v>0</v>
      </c>
      <c r="J138" s="37">
        <f>'АПУ неотл.пом.(1-26)'!D138</f>
        <v>68978754.610000014</v>
      </c>
      <c r="K138" s="37">
        <f>'АПУ обращения 1-26'!D138</f>
        <v>166856695.84999999</v>
      </c>
      <c r="L138" s="37">
        <f>'ОДИ ПГГ(1-26) '!D138</f>
        <v>91031724.00999999</v>
      </c>
      <c r="M138" s="37">
        <f>'ФАП(1-26) '!D138</f>
        <v>17659121</v>
      </c>
      <c r="N138" s="37">
        <f>'Объем средств по ПР'!D137</f>
        <v>1271998</v>
      </c>
      <c r="O138" s="37">
        <f>' СМП (1- 26)'!D138</f>
        <v>0</v>
      </c>
      <c r="P138" s="37">
        <f>'Гемодиализ по видам МП(1-26) '!D138</f>
        <v>1207647</v>
      </c>
      <c r="Q138" s="37">
        <f>'Мед.реаб.(АПУ,ДС,КС) (1-26)'!D138</f>
        <v>91803269.180000007</v>
      </c>
      <c r="R138" s="37">
        <f t="shared" si="9"/>
        <v>2410029344.5099998</v>
      </c>
    </row>
    <row r="139" spans="1:18" x14ac:dyDescent="0.2">
      <c r="A139" s="20">
        <v>126</v>
      </c>
      <c r="B139" s="21" t="s">
        <v>207</v>
      </c>
      <c r="C139" s="10" t="s">
        <v>208</v>
      </c>
      <c r="D139" s="53">
        <f>КС!D139</f>
        <v>1042546435.01</v>
      </c>
      <c r="E139" s="37">
        <f>'ДС(1-26)'!D139</f>
        <v>283164676</v>
      </c>
      <c r="F139" s="37">
        <f t="shared" ref="F139:F149" si="10">G139+H139+I139+J139+K139+L139+M139+N139</f>
        <v>13845185.179999996</v>
      </c>
      <c r="G139" s="37">
        <f>' Профилактика Пр.1-26'!D141</f>
        <v>2819620.1799999969</v>
      </c>
      <c r="H139" s="37">
        <f>'Диспан.набл.(КП) '!D139</f>
        <v>0</v>
      </c>
      <c r="I139" s="37">
        <f>'Центры здоровья Пр.1-26'!D139</f>
        <v>0</v>
      </c>
      <c r="J139" s="37">
        <f>'АПУ неотл.пом.(1-26)'!D139</f>
        <v>4259989</v>
      </c>
      <c r="K139" s="37">
        <f>'АПУ обращения 1-26'!D139</f>
        <v>0</v>
      </c>
      <c r="L139" s="37">
        <f>'ОДИ ПГГ(1-26) '!D139</f>
        <v>6765576</v>
      </c>
      <c r="M139" s="37">
        <f>'ФАП(1-26) '!D139</f>
        <v>0</v>
      </c>
      <c r="N139" s="37">
        <f>'Объем средств по ПР'!D138</f>
        <v>0</v>
      </c>
      <c r="O139" s="37">
        <f>' СМП (1- 26)'!D139</f>
        <v>0</v>
      </c>
      <c r="P139" s="37">
        <f>'Гемодиализ по видам МП(1-26) '!D139</f>
        <v>0</v>
      </c>
      <c r="Q139" s="37">
        <f>'Мед.реаб.(АПУ,ДС,КС) (1-26)'!D139</f>
        <v>0</v>
      </c>
      <c r="R139" s="37">
        <f t="shared" ref="R139:R150" si="11">D139+E139+F139+O139+P139+Q139</f>
        <v>1339556296.1900001</v>
      </c>
    </row>
    <row r="140" spans="1:18" x14ac:dyDescent="0.2">
      <c r="A140" s="20">
        <v>127</v>
      </c>
      <c r="B140" s="12" t="s">
        <v>209</v>
      </c>
      <c r="C140" s="10" t="s">
        <v>210</v>
      </c>
      <c r="D140" s="53">
        <f>КС!D140</f>
        <v>0</v>
      </c>
      <c r="E140" s="37">
        <f>'ДС(1-26)'!D140</f>
        <v>0</v>
      </c>
      <c r="F140" s="37">
        <f t="shared" si="10"/>
        <v>67447988.719999984</v>
      </c>
      <c r="G140" s="37">
        <f>' Профилактика Пр.1-26'!D142</f>
        <v>25362295.43999999</v>
      </c>
      <c r="H140" s="37">
        <f>'Диспан.набл.(КП) '!D140</f>
        <v>0</v>
      </c>
      <c r="I140" s="37">
        <f>'Центры здоровья Пр.1-26'!D140</f>
        <v>0</v>
      </c>
      <c r="J140" s="37">
        <f>'АПУ неотл.пом.(1-26)'!D140</f>
        <v>0</v>
      </c>
      <c r="K140" s="37">
        <f>'АПУ обращения 1-26'!D140</f>
        <v>42085693.279999994</v>
      </c>
      <c r="L140" s="37">
        <f>'ОДИ ПГГ(1-26) '!D140</f>
        <v>0</v>
      </c>
      <c r="M140" s="37">
        <f>'ФАП(1-26) '!D140</f>
        <v>0</v>
      </c>
      <c r="N140" s="37">
        <f>'Объем средств по ПР'!D139</f>
        <v>0</v>
      </c>
      <c r="O140" s="37">
        <f>' СМП (1- 26)'!D140</f>
        <v>0</v>
      </c>
      <c r="P140" s="37">
        <f>'Гемодиализ по видам МП(1-26) '!D140</f>
        <v>0</v>
      </c>
      <c r="Q140" s="37">
        <f>'Мед.реаб.(АПУ,ДС,КС) (1-26)'!D140</f>
        <v>0</v>
      </c>
      <c r="R140" s="37">
        <f t="shared" si="11"/>
        <v>67447988.719999984</v>
      </c>
    </row>
    <row r="141" spans="1:18" x14ac:dyDescent="0.2">
      <c r="A141" s="20">
        <v>128</v>
      </c>
      <c r="B141" s="21" t="s">
        <v>211</v>
      </c>
      <c r="C141" s="10" t="s">
        <v>212</v>
      </c>
      <c r="D141" s="53">
        <f>КС!D141</f>
        <v>0</v>
      </c>
      <c r="E141" s="37">
        <f>'ДС(1-26)'!D141</f>
        <v>132787277</v>
      </c>
      <c r="F141" s="37">
        <f t="shared" si="10"/>
        <v>292142167</v>
      </c>
      <c r="G141" s="37">
        <f>' Профилактика Пр.1-26'!D143</f>
        <v>0</v>
      </c>
      <c r="H141" s="37">
        <f>'Диспан.набл.(КП) '!D141</f>
        <v>0</v>
      </c>
      <c r="I141" s="37">
        <f>'Центры здоровья Пр.1-26'!D141</f>
        <v>0</v>
      </c>
      <c r="J141" s="37">
        <f>'АПУ неотл.пом.(1-26)'!D141</f>
        <v>0</v>
      </c>
      <c r="K141" s="37">
        <f>'АПУ обращения 1-26'!D141</f>
        <v>0</v>
      </c>
      <c r="L141" s="37">
        <f>'ОДИ ПГГ(1-26) '!D141</f>
        <v>292142167</v>
      </c>
      <c r="M141" s="37">
        <f>'ФАП(1-26) '!D141</f>
        <v>0</v>
      </c>
      <c r="N141" s="37">
        <f>'Объем средств по ПР'!D140</f>
        <v>0</v>
      </c>
      <c r="O141" s="37">
        <f>' СМП (1- 26)'!D141</f>
        <v>0</v>
      </c>
      <c r="P141" s="37">
        <f>'Гемодиализ по видам МП(1-26) '!D141</f>
        <v>0</v>
      </c>
      <c r="Q141" s="37">
        <f>'Мед.реаб.(АПУ,ДС,КС) (1-26)'!D141</f>
        <v>0</v>
      </c>
      <c r="R141" s="37">
        <f t="shared" si="11"/>
        <v>424929444</v>
      </c>
    </row>
    <row r="142" spans="1:18" x14ac:dyDescent="0.2">
      <c r="A142" s="20">
        <v>129</v>
      </c>
      <c r="B142" s="89" t="s">
        <v>255</v>
      </c>
      <c r="C142" s="92" t="s">
        <v>256</v>
      </c>
      <c r="D142" s="53">
        <f>КС!D142</f>
        <v>0</v>
      </c>
      <c r="E142" s="37">
        <f>'ДС(1-26)'!D142</f>
        <v>0</v>
      </c>
      <c r="F142" s="37">
        <f t="shared" si="10"/>
        <v>0</v>
      </c>
      <c r="G142" s="37">
        <f>' Профилактика Пр.1-26'!D144</f>
        <v>0</v>
      </c>
      <c r="H142" s="37">
        <f>'Диспан.набл.(КП) '!D142</f>
        <v>0</v>
      </c>
      <c r="I142" s="37">
        <f>'Центры здоровья Пр.1-26'!D142</f>
        <v>0</v>
      </c>
      <c r="J142" s="37">
        <f>'АПУ неотл.пом.(1-26)'!D142</f>
        <v>0</v>
      </c>
      <c r="K142" s="37">
        <f>'АПУ обращения 1-26'!D142</f>
        <v>0</v>
      </c>
      <c r="L142" s="37">
        <f>'ОДИ ПГГ(1-26) '!D142</f>
        <v>0</v>
      </c>
      <c r="M142" s="37">
        <f>'ФАП(1-26) '!D142</f>
        <v>0</v>
      </c>
      <c r="N142" s="37">
        <f>'Объем средств по ПР'!D141</f>
        <v>0</v>
      </c>
      <c r="O142" s="37">
        <f>' СМП (1- 26)'!D142</f>
        <v>0</v>
      </c>
      <c r="P142" s="37">
        <f>'Гемодиализ по видам МП(1-26) '!D142</f>
        <v>0</v>
      </c>
      <c r="Q142" s="37">
        <f>'Мед.реаб.(АПУ,ДС,КС) (1-26)'!D142</f>
        <v>0</v>
      </c>
      <c r="R142" s="37">
        <f t="shared" si="11"/>
        <v>0</v>
      </c>
    </row>
    <row r="143" spans="1:18" x14ac:dyDescent="0.2">
      <c r="A143" s="20">
        <v>130</v>
      </c>
      <c r="B143" s="93" t="s">
        <v>257</v>
      </c>
      <c r="C143" s="40" t="s">
        <v>258</v>
      </c>
      <c r="D143" s="53">
        <f>КС!D143</f>
        <v>0</v>
      </c>
      <c r="E143" s="37">
        <f>'ДС(1-26)'!D143</f>
        <v>0</v>
      </c>
      <c r="F143" s="37">
        <f t="shared" si="10"/>
        <v>0</v>
      </c>
      <c r="G143" s="37">
        <f>' Профилактика Пр.1-26'!D145</f>
        <v>0</v>
      </c>
      <c r="H143" s="37">
        <f>'Диспан.набл.(КП) '!D143</f>
        <v>0</v>
      </c>
      <c r="I143" s="37">
        <f>'Центры здоровья Пр.1-26'!D143</f>
        <v>0</v>
      </c>
      <c r="J143" s="37">
        <f>'АПУ неотл.пом.(1-26)'!D143</f>
        <v>0</v>
      </c>
      <c r="K143" s="37">
        <f>'АПУ обращения 1-26'!D143</f>
        <v>0</v>
      </c>
      <c r="L143" s="37">
        <f>'ОДИ ПГГ(1-26) '!D143</f>
        <v>0</v>
      </c>
      <c r="M143" s="37">
        <f>'ФАП(1-26) '!D143</f>
        <v>0</v>
      </c>
      <c r="N143" s="37">
        <f>'Объем средств по ПР'!D142</f>
        <v>0</v>
      </c>
      <c r="O143" s="37">
        <f>' СМП (1- 26)'!D143</f>
        <v>0</v>
      </c>
      <c r="P143" s="37">
        <f>'Гемодиализ по видам МП(1-26) '!D143</f>
        <v>0</v>
      </c>
      <c r="Q143" s="37">
        <f>'Мед.реаб.(АПУ,ДС,КС) (1-26)'!D143</f>
        <v>0</v>
      </c>
      <c r="R143" s="37">
        <f t="shared" si="11"/>
        <v>0</v>
      </c>
    </row>
    <row r="144" spans="1:18" x14ac:dyDescent="0.2">
      <c r="A144" s="20">
        <v>131</v>
      </c>
      <c r="B144" s="94" t="s">
        <v>259</v>
      </c>
      <c r="C144" s="154" t="s">
        <v>449</v>
      </c>
      <c r="D144" s="53">
        <f>КС!D144</f>
        <v>0</v>
      </c>
      <c r="E144" s="37">
        <f>'ДС(1-26)'!D144</f>
        <v>0</v>
      </c>
      <c r="F144" s="37">
        <f t="shared" si="10"/>
        <v>0</v>
      </c>
      <c r="G144" s="37">
        <f>' Профилактика Пр.1-26'!D146</f>
        <v>0</v>
      </c>
      <c r="H144" s="37">
        <f>'Диспан.набл.(КП) '!D144</f>
        <v>0</v>
      </c>
      <c r="I144" s="37">
        <f>'Центры здоровья Пр.1-26'!D144</f>
        <v>0</v>
      </c>
      <c r="J144" s="37">
        <f>'АПУ неотл.пом.(1-26)'!D144</f>
        <v>0</v>
      </c>
      <c r="K144" s="37">
        <f>'АПУ обращения 1-26'!D144</f>
        <v>0</v>
      </c>
      <c r="L144" s="37">
        <f>'ОДИ ПГГ(1-26) '!D144</f>
        <v>0</v>
      </c>
      <c r="M144" s="37">
        <f>'ФАП(1-26) '!D144</f>
        <v>0</v>
      </c>
      <c r="N144" s="37">
        <f>'Объем средств по ПР'!D143</f>
        <v>0</v>
      </c>
      <c r="O144" s="37">
        <f>' СМП (1- 26)'!D144</f>
        <v>0</v>
      </c>
      <c r="P144" s="37">
        <f>'Гемодиализ по видам МП(1-26) '!D144</f>
        <v>0</v>
      </c>
      <c r="Q144" s="37">
        <f>'Мед.реаб.(АПУ,ДС,КС) (1-26)'!D144</f>
        <v>0</v>
      </c>
      <c r="R144" s="37">
        <f t="shared" si="11"/>
        <v>0</v>
      </c>
    </row>
    <row r="145" spans="1:18" x14ac:dyDescent="0.2">
      <c r="A145" s="20">
        <v>132</v>
      </c>
      <c r="B145" s="20" t="s">
        <v>263</v>
      </c>
      <c r="C145" s="28" t="s">
        <v>264</v>
      </c>
      <c r="D145" s="53">
        <f>КС!D145</f>
        <v>0</v>
      </c>
      <c r="E145" s="37">
        <f>'ДС(1-26)'!D145</f>
        <v>0</v>
      </c>
      <c r="F145" s="37">
        <f t="shared" si="10"/>
        <v>0</v>
      </c>
      <c r="G145" s="37">
        <f>' Профилактика Пр.1-26'!D147</f>
        <v>0</v>
      </c>
      <c r="H145" s="37">
        <f>'Диспан.набл.(КП) '!D145</f>
        <v>0</v>
      </c>
      <c r="I145" s="37">
        <f>'Центры здоровья Пр.1-26'!D145</f>
        <v>0</v>
      </c>
      <c r="J145" s="37">
        <f>'АПУ неотл.пом.(1-26)'!D145</f>
        <v>0</v>
      </c>
      <c r="K145" s="37">
        <f>'АПУ обращения 1-26'!D145</f>
        <v>0</v>
      </c>
      <c r="L145" s="37">
        <f>'ОДИ ПГГ(1-26) '!D145</f>
        <v>0</v>
      </c>
      <c r="M145" s="37">
        <f>'ФАП(1-26) '!D145</f>
        <v>0</v>
      </c>
      <c r="N145" s="37">
        <f>'Объем средств по ПР'!D144</f>
        <v>0</v>
      </c>
      <c r="O145" s="37">
        <f>' СМП (1- 26)'!D145</f>
        <v>0</v>
      </c>
      <c r="P145" s="37">
        <f>'Гемодиализ по видам МП(1-26) '!D145</f>
        <v>0</v>
      </c>
      <c r="Q145" s="37">
        <f>'Мед.реаб.(АПУ,ДС,КС) (1-26)'!D145</f>
        <v>27850203.890000001</v>
      </c>
      <c r="R145" s="37">
        <f t="shared" si="11"/>
        <v>27850203.890000001</v>
      </c>
    </row>
    <row r="146" spans="1:18" x14ac:dyDescent="0.2">
      <c r="A146" s="20">
        <v>133</v>
      </c>
      <c r="B146" s="55" t="s">
        <v>315</v>
      </c>
      <c r="C146" s="28" t="s">
        <v>314</v>
      </c>
      <c r="D146" s="53">
        <f>КС!D146</f>
        <v>0</v>
      </c>
      <c r="E146" s="37">
        <f>'ДС(1-26)'!D146</f>
        <v>0</v>
      </c>
      <c r="F146" s="37">
        <f t="shared" si="10"/>
        <v>0</v>
      </c>
      <c r="G146" s="37">
        <f>' Профилактика Пр.1-26'!D148</f>
        <v>0</v>
      </c>
      <c r="H146" s="37">
        <f>'Диспан.набл.(КП) '!D146</f>
        <v>0</v>
      </c>
      <c r="I146" s="37">
        <f>'Центры здоровья Пр.1-26'!D146</f>
        <v>0</v>
      </c>
      <c r="J146" s="37">
        <f>'АПУ неотл.пом.(1-26)'!D146</f>
        <v>0</v>
      </c>
      <c r="K146" s="37">
        <f>'АПУ обращения 1-26'!D146</f>
        <v>0</v>
      </c>
      <c r="L146" s="37">
        <f>'ОДИ ПГГ(1-26) '!D146</f>
        <v>0</v>
      </c>
      <c r="M146" s="37">
        <f>'ФАП(1-26) '!D146</f>
        <v>0</v>
      </c>
      <c r="N146" s="37">
        <f>'Объем средств по ПР'!D145</f>
        <v>0</v>
      </c>
      <c r="O146" s="37">
        <f>' СМП (1- 26)'!D146</f>
        <v>0</v>
      </c>
      <c r="P146" s="37">
        <f>'Гемодиализ по видам МП(1-26) '!D146</f>
        <v>0</v>
      </c>
      <c r="Q146" s="37">
        <f>'Мед.реаб.(АПУ,ДС,КС) (1-26)'!D146</f>
        <v>0</v>
      </c>
      <c r="R146" s="37">
        <f t="shared" si="11"/>
        <v>0</v>
      </c>
    </row>
    <row r="147" spans="1:18" x14ac:dyDescent="0.2">
      <c r="A147" s="20">
        <v>134</v>
      </c>
      <c r="B147" s="55" t="s">
        <v>324</v>
      </c>
      <c r="C147" s="28" t="s">
        <v>321</v>
      </c>
      <c r="D147" s="53">
        <f>КС!D147</f>
        <v>0</v>
      </c>
      <c r="E147" s="37">
        <f>'ДС(1-26)'!D147</f>
        <v>8816614</v>
      </c>
      <c r="F147" s="37">
        <f t="shared" si="10"/>
        <v>0</v>
      </c>
      <c r="G147" s="37">
        <f>' Профилактика Пр.1-26'!D149</f>
        <v>0</v>
      </c>
      <c r="H147" s="37">
        <f>'Диспан.набл.(КП) '!D147</f>
        <v>0</v>
      </c>
      <c r="I147" s="37">
        <f>'Центры здоровья Пр.1-26'!D147</f>
        <v>0</v>
      </c>
      <c r="J147" s="37">
        <f>'АПУ неотл.пом.(1-26)'!D147</f>
        <v>0</v>
      </c>
      <c r="K147" s="37">
        <f>'АПУ обращения 1-26'!D147</f>
        <v>0</v>
      </c>
      <c r="L147" s="37">
        <f>'ОДИ ПГГ(1-26) '!D147</f>
        <v>0</v>
      </c>
      <c r="M147" s="37">
        <f>'ФАП(1-26) '!D147</f>
        <v>0</v>
      </c>
      <c r="N147" s="37">
        <f>'Объем средств по ПР'!D146</f>
        <v>0</v>
      </c>
      <c r="O147" s="37">
        <f>' СМП (1- 26)'!D147</f>
        <v>0</v>
      </c>
      <c r="P147" s="37">
        <f>'Гемодиализ по видам МП(1-26) '!D147</f>
        <v>0</v>
      </c>
      <c r="Q147" s="37">
        <f>'Мед.реаб.(АПУ,ДС,КС) (1-26)'!D147</f>
        <v>0</v>
      </c>
      <c r="R147" s="37">
        <f t="shared" si="11"/>
        <v>8816614</v>
      </c>
    </row>
    <row r="148" spans="1:18" ht="24" x14ac:dyDescent="0.2">
      <c r="A148" s="20">
        <v>135</v>
      </c>
      <c r="B148" s="55" t="s">
        <v>439</v>
      </c>
      <c r="C148" s="15" t="s">
        <v>389</v>
      </c>
      <c r="D148" s="53">
        <f>КС!D148</f>
        <v>0</v>
      </c>
      <c r="E148" s="37">
        <f>'ДС(1-26)'!D148</f>
        <v>0</v>
      </c>
      <c r="F148" s="37">
        <f t="shared" si="10"/>
        <v>0</v>
      </c>
      <c r="G148" s="37">
        <f>' Профилактика Пр.1-26'!D150</f>
        <v>0</v>
      </c>
      <c r="H148" s="37">
        <f>'Диспан.набл.(КП) '!D148</f>
        <v>0</v>
      </c>
      <c r="I148" s="37">
        <f>'Центры здоровья Пр.1-26'!D148</f>
        <v>0</v>
      </c>
      <c r="J148" s="37">
        <f>'АПУ неотл.пом.(1-26)'!D148</f>
        <v>0</v>
      </c>
      <c r="K148" s="37">
        <f>'АПУ обращения 1-26'!D148</f>
        <v>0</v>
      </c>
      <c r="L148" s="37">
        <f>'ОДИ ПГГ(1-26) '!D148</f>
        <v>0</v>
      </c>
      <c r="M148" s="37">
        <f>'ФАП(1-26) '!D148</f>
        <v>0</v>
      </c>
      <c r="N148" s="37">
        <f>'Объем средств по ПР'!D147</f>
        <v>0</v>
      </c>
      <c r="O148" s="37">
        <f>' СМП (1- 26)'!D148</f>
        <v>0</v>
      </c>
      <c r="P148" s="37">
        <f>'Гемодиализ по видам МП(1-26) '!D148</f>
        <v>0</v>
      </c>
      <c r="Q148" s="37">
        <f>'Мед.реаб.(АПУ,ДС,КС) (1-26)'!D148</f>
        <v>0</v>
      </c>
      <c r="R148" s="37">
        <f t="shared" si="11"/>
        <v>0</v>
      </c>
    </row>
    <row r="149" spans="1:18" x14ac:dyDescent="0.2">
      <c r="A149" s="20">
        <v>136</v>
      </c>
      <c r="B149" s="55" t="s">
        <v>434</v>
      </c>
      <c r="C149" s="15" t="s">
        <v>435</v>
      </c>
      <c r="D149" s="53">
        <f>КС!D149</f>
        <v>0</v>
      </c>
      <c r="E149" s="37">
        <f>'ДС(1-26)'!D149</f>
        <v>297627</v>
      </c>
      <c r="F149" s="37">
        <f t="shared" si="10"/>
        <v>0</v>
      </c>
      <c r="G149" s="37">
        <f>' Профилактика Пр.1-26'!D151</f>
        <v>0</v>
      </c>
      <c r="H149" s="37">
        <f>'Диспан.набл.(КП) '!D149</f>
        <v>0</v>
      </c>
      <c r="I149" s="37">
        <f>'Центры здоровья Пр.1-26'!D149</f>
        <v>0</v>
      </c>
      <c r="J149" s="37">
        <f>'АПУ неотл.пом.(1-26)'!D149</f>
        <v>0</v>
      </c>
      <c r="K149" s="37">
        <f>'АПУ обращения 1-26'!D149</f>
        <v>0</v>
      </c>
      <c r="L149" s="37">
        <f>'ОДИ ПГГ(1-26) '!D149</f>
        <v>0</v>
      </c>
      <c r="M149" s="37">
        <f>'ФАП(1-26) '!D149</f>
        <v>0</v>
      </c>
      <c r="N149" s="37">
        <f>'Объем средств по ПР'!D148</f>
        <v>0</v>
      </c>
      <c r="O149" s="37">
        <f>' СМП (1- 26)'!D149</f>
        <v>0</v>
      </c>
      <c r="P149" s="37">
        <f>'Гемодиализ по видам МП(1-26) '!D149</f>
        <v>0</v>
      </c>
      <c r="Q149" s="37">
        <f>'Мед.реаб.(АПУ,ДС,КС) (1-26)'!D149</f>
        <v>0</v>
      </c>
      <c r="R149" s="37">
        <f t="shared" si="11"/>
        <v>297627</v>
      </c>
    </row>
    <row r="150" spans="1:18" x14ac:dyDescent="0.2">
      <c r="A150" s="20">
        <v>137</v>
      </c>
      <c r="B150" s="55" t="s">
        <v>452</v>
      </c>
      <c r="C150" s="15" t="s">
        <v>453</v>
      </c>
      <c r="D150" s="53"/>
      <c r="E150" s="37"/>
      <c r="F150" s="37"/>
      <c r="G150" s="37"/>
      <c r="H150" s="37">
        <f>'Диспан.набл.(КП) '!D150</f>
        <v>0</v>
      </c>
      <c r="I150" s="37"/>
      <c r="J150" s="37"/>
      <c r="K150" s="37"/>
      <c r="L150" s="37"/>
      <c r="M150" s="37"/>
      <c r="N150" s="37">
        <f>'Объем средств по ПР'!D149</f>
        <v>0</v>
      </c>
      <c r="O150" s="37"/>
      <c r="P150" s="37"/>
      <c r="Q150" s="37"/>
      <c r="R150" s="37">
        <f t="shared" si="11"/>
        <v>0</v>
      </c>
    </row>
    <row r="151" spans="1:18" x14ac:dyDescent="0.2">
      <c r="E151" s="4"/>
    </row>
    <row r="152" spans="1:18" ht="18.75" hidden="1" customHeight="1" x14ac:dyDescent="0.2">
      <c r="A152" s="96"/>
      <c r="B152" s="96"/>
      <c r="C152" s="97"/>
      <c r="D152" s="216"/>
      <c r="E152" s="98"/>
      <c r="F152" s="98"/>
      <c r="G152" s="98"/>
      <c r="H152" s="98"/>
      <c r="I152" s="98"/>
      <c r="J152" s="98"/>
      <c r="K152" s="98"/>
      <c r="L152" s="98"/>
      <c r="M152" s="98"/>
      <c r="N152" s="99"/>
      <c r="O152" s="99"/>
      <c r="P152" s="99"/>
      <c r="Q152" s="98"/>
      <c r="R152" s="98"/>
    </row>
    <row r="153" spans="1:18" ht="16.5" hidden="1" customHeight="1" x14ac:dyDescent="0.2">
      <c r="A153" s="100"/>
      <c r="B153" s="100"/>
      <c r="C153" s="28"/>
      <c r="D153" s="52"/>
      <c r="E153" s="39"/>
      <c r="F153" s="39"/>
      <c r="G153" s="39"/>
      <c r="H153" s="39"/>
      <c r="I153" s="39"/>
      <c r="J153" s="39"/>
      <c r="K153" s="39"/>
      <c r="L153" s="39"/>
      <c r="M153" s="39"/>
      <c r="N153" s="51"/>
      <c r="O153" s="39"/>
      <c r="P153" s="51"/>
      <c r="Q153" s="39"/>
      <c r="R153" s="39"/>
    </row>
  </sheetData>
  <mergeCells count="18">
    <mergeCell ref="A2:R2"/>
    <mergeCell ref="Q5:Q7"/>
    <mergeCell ref="D5:D7"/>
    <mergeCell ref="E5:E7"/>
    <mergeCell ref="F6:F7"/>
    <mergeCell ref="A4:A7"/>
    <mergeCell ref="B4:B7"/>
    <mergeCell ref="C4:C7"/>
    <mergeCell ref="D4:R4"/>
    <mergeCell ref="F5:N5"/>
    <mergeCell ref="A91:A94"/>
    <mergeCell ref="B91:B94"/>
    <mergeCell ref="O5:O7"/>
    <mergeCell ref="R5:R7"/>
    <mergeCell ref="G6:N6"/>
    <mergeCell ref="P5:P7"/>
    <mergeCell ref="A8:C8"/>
    <mergeCell ref="A10:C10"/>
  </mergeCells>
  <pageMargins left="0" right="0" top="0" bottom="0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D155"/>
  <sheetViews>
    <sheetView zoomScale="98" zoomScaleNormal="98" workbookViewId="0">
      <selection activeCell="M16" sqref="M16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7" width="14" style="8" customWidth="1"/>
    <col min="8" max="8" width="11.140625" style="8" hidden="1" customWidth="1"/>
    <col min="9" max="11" width="0" style="8" hidden="1" customWidth="1"/>
    <col min="12" max="12" width="12.42578125" style="8" customWidth="1"/>
    <col min="13" max="16384" width="9.140625" style="8"/>
  </cols>
  <sheetData>
    <row r="2" spans="1:13" ht="35.25" customHeight="1" x14ac:dyDescent="0.2">
      <c r="A2" s="245" t="s">
        <v>387</v>
      </c>
      <c r="B2" s="245"/>
      <c r="C2" s="245"/>
      <c r="D2" s="245"/>
      <c r="E2" s="245"/>
      <c r="F2" s="245"/>
      <c r="G2" s="245"/>
    </row>
    <row r="3" spans="1:13" ht="18" customHeight="1" x14ac:dyDescent="0.2">
      <c r="A3" s="81"/>
      <c r="B3" s="81"/>
      <c r="C3" s="81"/>
      <c r="D3" s="81"/>
      <c r="E3" s="81"/>
      <c r="F3" s="81"/>
      <c r="G3" s="81"/>
    </row>
    <row r="4" spans="1:13" s="2" customFormat="1" ht="15.75" customHeight="1" x14ac:dyDescent="0.2">
      <c r="A4" s="249" t="s">
        <v>44</v>
      </c>
      <c r="B4" s="249" t="s">
        <v>56</v>
      </c>
      <c r="C4" s="250" t="s">
        <v>45</v>
      </c>
      <c r="D4" s="250" t="s">
        <v>283</v>
      </c>
      <c r="E4" s="250"/>
      <c r="F4" s="250"/>
      <c r="G4" s="250"/>
      <c r="H4" s="60"/>
      <c r="I4" s="60"/>
      <c r="J4" s="60"/>
      <c r="K4" s="60"/>
    </row>
    <row r="5" spans="1:13" ht="15" customHeight="1" x14ac:dyDescent="0.2">
      <c r="A5" s="249"/>
      <c r="B5" s="249"/>
      <c r="C5" s="250"/>
      <c r="D5" s="250" t="s">
        <v>277</v>
      </c>
      <c r="E5" s="250" t="s">
        <v>284</v>
      </c>
      <c r="F5" s="250" t="s">
        <v>285</v>
      </c>
      <c r="G5" s="250" t="s">
        <v>286</v>
      </c>
      <c r="H5" s="61"/>
      <c r="I5" s="61"/>
      <c r="J5" s="61"/>
      <c r="K5" s="61"/>
    </row>
    <row r="6" spans="1:13" ht="14.25" customHeight="1" x14ac:dyDescent="0.2">
      <c r="A6" s="249"/>
      <c r="B6" s="249"/>
      <c r="C6" s="250"/>
      <c r="D6" s="250"/>
      <c r="E6" s="250"/>
      <c r="F6" s="250"/>
      <c r="G6" s="250"/>
      <c r="H6" s="61"/>
      <c r="I6" s="61"/>
      <c r="J6" s="61"/>
      <c r="K6" s="61"/>
    </row>
    <row r="7" spans="1:13" ht="30.75" customHeight="1" x14ac:dyDescent="0.2">
      <c r="A7" s="249"/>
      <c r="B7" s="249"/>
      <c r="C7" s="250"/>
      <c r="D7" s="250"/>
      <c r="E7" s="250"/>
      <c r="F7" s="250"/>
      <c r="G7" s="250"/>
      <c r="H7" s="61"/>
      <c r="I7" s="61"/>
      <c r="J7" s="61"/>
      <c r="K7" s="61"/>
    </row>
    <row r="8" spans="1:13" s="2" customFormat="1" x14ac:dyDescent="0.2">
      <c r="A8" s="230" t="s">
        <v>228</v>
      </c>
      <c r="B8" s="230"/>
      <c r="C8" s="230"/>
      <c r="D8" s="50">
        <f>D9+D10</f>
        <v>5335165448</v>
      </c>
      <c r="E8" s="50">
        <f t="shared" ref="E8:G8" si="0">E9+E10</f>
        <v>5103770319</v>
      </c>
      <c r="F8" s="50">
        <f t="shared" si="0"/>
        <v>38374671</v>
      </c>
      <c r="G8" s="50">
        <f t="shared" si="0"/>
        <v>193020458</v>
      </c>
      <c r="H8" s="60"/>
      <c r="I8" s="60"/>
      <c r="J8" s="60"/>
      <c r="K8" s="60"/>
    </row>
    <row r="9" spans="1:13" s="3" customFormat="1" ht="11.25" customHeight="1" x14ac:dyDescent="0.2">
      <c r="A9" s="5"/>
      <c r="B9" s="5"/>
      <c r="C9" s="11" t="s">
        <v>54</v>
      </c>
      <c r="D9" s="82">
        <f>SUM(E9:G9)</f>
        <v>112117505</v>
      </c>
      <c r="E9" s="36">
        <v>112117505</v>
      </c>
      <c r="F9" s="36"/>
      <c r="G9" s="36"/>
      <c r="H9" s="62"/>
      <c r="I9" s="62"/>
      <c r="J9" s="62"/>
      <c r="K9" s="62"/>
    </row>
    <row r="10" spans="1:13" s="2" customFormat="1" x14ac:dyDescent="0.2">
      <c r="A10" s="230" t="s">
        <v>227</v>
      </c>
      <c r="B10" s="230"/>
      <c r="C10" s="230"/>
      <c r="D10" s="50">
        <f>SUM(D11:D146)</f>
        <v>5223047943</v>
      </c>
      <c r="E10" s="50">
        <f>SUM(E11:E146)</f>
        <v>4991652814</v>
      </c>
      <c r="F10" s="50">
        <f>SUM(F11:F146)</f>
        <v>38374671</v>
      </c>
      <c r="G10" s="50">
        <f>SUM(G11:G146)</f>
        <v>193020458</v>
      </c>
      <c r="H10" s="80">
        <f>D10-'[6] СМП  (12-24)'!D11</f>
        <v>729897113</v>
      </c>
      <c r="I10" s="80">
        <f>E10-'[6] СМП  (12-24)'!E11</f>
        <v>699142331</v>
      </c>
      <c r="J10" s="80">
        <f>F10-'[6] СМП  (12-24)'!F11</f>
        <v>122691</v>
      </c>
      <c r="K10" s="80">
        <f>G10-'[6] СМП  (12-24)'!G11</f>
        <v>30632091</v>
      </c>
      <c r="M10" s="147"/>
    </row>
    <row r="11" spans="1:13" s="1" customFormat="1" ht="12" customHeight="1" x14ac:dyDescent="0.2">
      <c r="A11" s="20">
        <v>1</v>
      </c>
      <c r="B11" s="12" t="s">
        <v>57</v>
      </c>
      <c r="C11" s="10" t="s">
        <v>42</v>
      </c>
      <c r="D11" s="82">
        <v>0</v>
      </c>
      <c r="E11" s="82"/>
      <c r="F11" s="82"/>
      <c r="G11" s="82"/>
      <c r="H11" s="80">
        <f>D11-'[6] СМП  (12-24)'!D12</f>
        <v>0</v>
      </c>
      <c r="I11" s="80">
        <f>E11-'[6] СМП  (12-24)'!E12</f>
        <v>0</v>
      </c>
      <c r="J11" s="80">
        <f>F11-'[6] СМП  (12-24)'!F12</f>
        <v>0</v>
      </c>
      <c r="K11" s="80">
        <f>G11-'[6] СМП  (12-24)'!G12</f>
        <v>0</v>
      </c>
    </row>
    <row r="12" spans="1:13" s="1" customFormat="1" x14ac:dyDescent="0.2">
      <c r="A12" s="20">
        <v>2</v>
      </c>
      <c r="B12" s="13" t="s">
        <v>58</v>
      </c>
      <c r="C12" s="10" t="s">
        <v>213</v>
      </c>
      <c r="D12" s="82">
        <v>0</v>
      </c>
      <c r="E12" s="82"/>
      <c r="F12" s="82"/>
      <c r="G12" s="82"/>
      <c r="H12" s="80">
        <f>D12-'[6] СМП  (12-24)'!D13</f>
        <v>0</v>
      </c>
      <c r="I12" s="80">
        <f>E12-'[6] СМП  (12-24)'!E13</f>
        <v>0</v>
      </c>
      <c r="J12" s="80">
        <f>F12-'[6] СМП  (12-24)'!F13</f>
        <v>0</v>
      </c>
      <c r="K12" s="80">
        <f>G12-'[6] СМП  (12-24)'!G13</f>
        <v>0</v>
      </c>
    </row>
    <row r="13" spans="1:13" s="19" customFormat="1" x14ac:dyDescent="0.2">
      <c r="A13" s="20">
        <v>3</v>
      </c>
      <c r="B13" s="21" t="s">
        <v>59</v>
      </c>
      <c r="C13" s="10" t="s">
        <v>5</v>
      </c>
      <c r="D13" s="82">
        <f>E13+F13+G13</f>
        <v>190004734</v>
      </c>
      <c r="E13" s="83">
        <v>186655505</v>
      </c>
      <c r="F13" s="83">
        <v>3349229</v>
      </c>
      <c r="G13" s="83"/>
      <c r="H13" s="80">
        <f>D13-'[6] СМП  (12-24)'!D14</f>
        <v>20920260</v>
      </c>
      <c r="I13" s="80">
        <f>E13-'[6] СМП  (12-24)'!E14</f>
        <v>20920516</v>
      </c>
      <c r="J13" s="80">
        <f>F13-'[6] СМП  (12-24)'!F14</f>
        <v>-256</v>
      </c>
      <c r="K13" s="80">
        <f>G13-'[6] СМП  (12-24)'!G14</f>
        <v>0</v>
      </c>
    </row>
    <row r="14" spans="1:13" s="1" customFormat="1" ht="14.25" customHeight="1" x14ac:dyDescent="0.2">
      <c r="A14" s="20">
        <v>4</v>
      </c>
      <c r="B14" s="12" t="s">
        <v>60</v>
      </c>
      <c r="C14" s="10" t="s">
        <v>214</v>
      </c>
      <c r="D14" s="82">
        <f t="shared" ref="D14:D76" si="1">E14+F14+G14</f>
        <v>0</v>
      </c>
      <c r="E14" s="82"/>
      <c r="F14" s="82"/>
      <c r="G14" s="82"/>
      <c r="H14" s="80">
        <f>D14-'[6] СМП  (12-24)'!D15</f>
        <v>0</v>
      </c>
      <c r="I14" s="80">
        <f>E14-'[6] СМП  (12-24)'!E15</f>
        <v>0</v>
      </c>
      <c r="J14" s="80">
        <f>F14-'[6] СМП  (12-24)'!F15</f>
        <v>0</v>
      </c>
      <c r="K14" s="80">
        <f>G14-'[6] СМП  (12-24)'!G15</f>
        <v>0</v>
      </c>
    </row>
    <row r="15" spans="1:13" s="1" customFormat="1" x14ac:dyDescent="0.2">
      <c r="A15" s="20">
        <v>5</v>
      </c>
      <c r="B15" s="12" t="s">
        <v>61</v>
      </c>
      <c r="C15" s="10" t="s">
        <v>8</v>
      </c>
      <c r="D15" s="82">
        <f t="shared" si="1"/>
        <v>0</v>
      </c>
      <c r="E15" s="82"/>
      <c r="F15" s="82"/>
      <c r="G15" s="82"/>
      <c r="H15" s="80">
        <f>D15-'[6] СМП  (12-24)'!D16</f>
        <v>0</v>
      </c>
      <c r="I15" s="80">
        <f>E15-'[6] СМП  (12-24)'!E16</f>
        <v>0</v>
      </c>
      <c r="J15" s="80">
        <f>F15-'[6] СМП  (12-24)'!F16</f>
        <v>0</v>
      </c>
      <c r="K15" s="80">
        <f>G15-'[6] СМП  (12-24)'!G16</f>
        <v>0</v>
      </c>
    </row>
    <row r="16" spans="1:13" s="19" customFormat="1" x14ac:dyDescent="0.2">
      <c r="A16" s="20">
        <v>6</v>
      </c>
      <c r="B16" s="21" t="s">
        <v>62</v>
      </c>
      <c r="C16" s="10" t="s">
        <v>63</v>
      </c>
      <c r="D16" s="82">
        <f t="shared" si="1"/>
        <v>410931554</v>
      </c>
      <c r="E16" s="83">
        <v>405935650</v>
      </c>
      <c r="F16" s="83">
        <v>4995904</v>
      </c>
      <c r="G16" s="83"/>
      <c r="H16" s="80">
        <f>D16-'[6] СМП  (12-24)'!D17</f>
        <v>53464918</v>
      </c>
      <c r="I16" s="80">
        <f>E16-'[6] СМП  (12-24)'!E17</f>
        <v>53209371</v>
      </c>
      <c r="J16" s="80">
        <f>F16-'[6] СМП  (12-24)'!F17</f>
        <v>255547</v>
      </c>
      <c r="K16" s="80">
        <f>G16-'[6] СМП  (12-24)'!G17</f>
        <v>0</v>
      </c>
    </row>
    <row r="17" spans="1:11" s="1" customFormat="1" x14ac:dyDescent="0.2">
      <c r="A17" s="20">
        <v>7</v>
      </c>
      <c r="B17" s="12" t="s">
        <v>64</v>
      </c>
      <c r="C17" s="10" t="s">
        <v>215</v>
      </c>
      <c r="D17" s="82">
        <f t="shared" si="1"/>
        <v>0</v>
      </c>
      <c r="E17" s="82"/>
      <c r="F17" s="82"/>
      <c r="G17" s="82"/>
      <c r="H17" s="80">
        <f>D17-'[6] СМП  (12-24)'!D18</f>
        <v>0</v>
      </c>
      <c r="I17" s="80">
        <f>E17-'[6] СМП  (12-24)'!E18</f>
        <v>0</v>
      </c>
      <c r="J17" s="80">
        <f>F17-'[6] СМП  (12-24)'!F18</f>
        <v>0</v>
      </c>
      <c r="K17" s="80">
        <f>G17-'[6] СМП  (12-24)'!G18</f>
        <v>0</v>
      </c>
    </row>
    <row r="18" spans="1:11" s="1" customFormat="1" x14ac:dyDescent="0.2">
      <c r="A18" s="20">
        <v>8</v>
      </c>
      <c r="B18" s="21" t="s">
        <v>65</v>
      </c>
      <c r="C18" s="10" t="s">
        <v>17</v>
      </c>
      <c r="D18" s="82">
        <f t="shared" si="1"/>
        <v>0</v>
      </c>
      <c r="E18" s="82"/>
      <c r="F18" s="82"/>
      <c r="G18" s="82"/>
      <c r="H18" s="80">
        <f>D18-'[6] СМП  (12-24)'!D19</f>
        <v>0</v>
      </c>
      <c r="I18" s="80">
        <f>E18-'[6] СМП  (12-24)'!E19</f>
        <v>0</v>
      </c>
      <c r="J18" s="80">
        <f>F18-'[6] СМП  (12-24)'!F19</f>
        <v>0</v>
      </c>
      <c r="K18" s="80">
        <f>G18-'[6] СМП  (12-24)'!G19</f>
        <v>0</v>
      </c>
    </row>
    <row r="19" spans="1:11" s="1" customFormat="1" x14ac:dyDescent="0.2">
      <c r="A19" s="20">
        <v>9</v>
      </c>
      <c r="B19" s="21" t="s">
        <v>66</v>
      </c>
      <c r="C19" s="10" t="s">
        <v>6</v>
      </c>
      <c r="D19" s="82">
        <f t="shared" si="1"/>
        <v>0</v>
      </c>
      <c r="E19" s="82"/>
      <c r="F19" s="82"/>
      <c r="G19" s="82"/>
      <c r="H19" s="80">
        <f>D19-'[6] СМП  (12-24)'!D20</f>
        <v>0</v>
      </c>
      <c r="I19" s="80">
        <f>E19-'[6] СМП  (12-24)'!E20</f>
        <v>0</v>
      </c>
      <c r="J19" s="80">
        <f>F19-'[6] СМП  (12-24)'!F20</f>
        <v>0</v>
      </c>
      <c r="K19" s="80">
        <f>G19-'[6] СМП  (12-24)'!G20</f>
        <v>0</v>
      </c>
    </row>
    <row r="20" spans="1:11" s="1" customFormat="1" x14ac:dyDescent="0.2">
      <c r="A20" s="20">
        <v>10</v>
      </c>
      <c r="B20" s="21" t="s">
        <v>67</v>
      </c>
      <c r="C20" s="10" t="s">
        <v>18</v>
      </c>
      <c r="D20" s="82">
        <f t="shared" si="1"/>
        <v>0</v>
      </c>
      <c r="E20" s="82"/>
      <c r="F20" s="82"/>
      <c r="G20" s="82"/>
      <c r="H20" s="80">
        <f>D20-'[6] СМП  (12-24)'!D21</f>
        <v>0</v>
      </c>
      <c r="I20" s="80">
        <f>E20-'[6] СМП  (12-24)'!E21</f>
        <v>0</v>
      </c>
      <c r="J20" s="80">
        <f>F20-'[6] СМП  (12-24)'!F21</f>
        <v>0</v>
      </c>
      <c r="K20" s="80">
        <f>G20-'[6] СМП  (12-24)'!G21</f>
        <v>0</v>
      </c>
    </row>
    <row r="21" spans="1:11" s="1" customFormat="1" x14ac:dyDescent="0.2">
      <c r="A21" s="20">
        <v>11</v>
      </c>
      <c r="B21" s="21" t="s">
        <v>68</v>
      </c>
      <c r="C21" s="10" t="s">
        <v>7</v>
      </c>
      <c r="D21" s="82">
        <f t="shared" si="1"/>
        <v>0</v>
      </c>
      <c r="E21" s="82"/>
      <c r="F21" s="82"/>
      <c r="G21" s="82"/>
      <c r="H21" s="80">
        <f>D21-'[6] СМП  (12-24)'!D22</f>
        <v>0</v>
      </c>
      <c r="I21" s="80">
        <f>E21-'[6] СМП  (12-24)'!E22</f>
        <v>0</v>
      </c>
      <c r="J21" s="80">
        <f>F21-'[6] СМП  (12-24)'!F22</f>
        <v>0</v>
      </c>
      <c r="K21" s="80">
        <f>G21-'[6] СМП  (12-24)'!G22</f>
        <v>0</v>
      </c>
    </row>
    <row r="22" spans="1:11" s="1" customFormat="1" x14ac:dyDescent="0.2">
      <c r="A22" s="20">
        <v>12</v>
      </c>
      <c r="B22" s="21" t="s">
        <v>69</v>
      </c>
      <c r="C22" s="10" t="s">
        <v>19</v>
      </c>
      <c r="D22" s="82">
        <f t="shared" si="1"/>
        <v>0</v>
      </c>
      <c r="E22" s="82"/>
      <c r="F22" s="82"/>
      <c r="G22" s="82"/>
      <c r="H22" s="80">
        <f>D22-'[6] СМП  (12-24)'!D23</f>
        <v>0</v>
      </c>
      <c r="I22" s="80">
        <f>E22-'[6] СМП  (12-24)'!E23</f>
        <v>0</v>
      </c>
      <c r="J22" s="80">
        <f>F22-'[6] СМП  (12-24)'!F23</f>
        <v>0</v>
      </c>
      <c r="K22" s="80">
        <f>G22-'[6] СМП  (12-24)'!G23</f>
        <v>0</v>
      </c>
    </row>
    <row r="23" spans="1:11" s="1" customFormat="1" x14ac:dyDescent="0.2">
      <c r="A23" s="20">
        <v>13</v>
      </c>
      <c r="B23" s="21" t="s">
        <v>234</v>
      </c>
      <c r="C23" s="10" t="s">
        <v>235</v>
      </c>
      <c r="D23" s="82">
        <f t="shared" si="1"/>
        <v>0</v>
      </c>
      <c r="E23" s="82"/>
      <c r="F23" s="82"/>
      <c r="G23" s="82"/>
      <c r="H23" s="80">
        <f>D23-'[6] СМП  (12-24)'!D24</f>
        <v>0</v>
      </c>
      <c r="I23" s="80">
        <f>E23-'[6] СМП  (12-24)'!E24</f>
        <v>0</v>
      </c>
      <c r="J23" s="80">
        <f>F23-'[6] СМП  (12-24)'!F24</f>
        <v>0</v>
      </c>
      <c r="K23" s="80">
        <f>G23-'[6] СМП  (12-24)'!G24</f>
        <v>0</v>
      </c>
    </row>
    <row r="24" spans="1:11" s="1" customFormat="1" x14ac:dyDescent="0.2">
      <c r="A24" s="20">
        <v>14</v>
      </c>
      <c r="B24" s="21" t="s">
        <v>70</v>
      </c>
      <c r="C24" s="10" t="s">
        <v>22</v>
      </c>
      <c r="D24" s="82">
        <f t="shared" si="1"/>
        <v>0</v>
      </c>
      <c r="E24" s="82"/>
      <c r="F24" s="82"/>
      <c r="G24" s="82"/>
      <c r="H24" s="80">
        <f>D24-'[6] СМП  (12-24)'!D25</f>
        <v>0</v>
      </c>
      <c r="I24" s="80">
        <f>E24-'[6] СМП  (12-24)'!E25</f>
        <v>0</v>
      </c>
      <c r="J24" s="80">
        <f>F24-'[6] СМП  (12-24)'!F25</f>
        <v>0</v>
      </c>
      <c r="K24" s="80">
        <f>G24-'[6] СМП  (12-24)'!G25</f>
        <v>0</v>
      </c>
    </row>
    <row r="25" spans="1:11" s="1" customFormat="1" x14ac:dyDescent="0.2">
      <c r="A25" s="20">
        <v>15</v>
      </c>
      <c r="B25" s="21" t="s">
        <v>71</v>
      </c>
      <c r="C25" s="10" t="s">
        <v>10</v>
      </c>
      <c r="D25" s="82">
        <f t="shared" si="1"/>
        <v>0</v>
      </c>
      <c r="E25" s="82"/>
      <c r="F25" s="82"/>
      <c r="G25" s="82"/>
      <c r="H25" s="80">
        <f>D25-'[6] СМП  (12-24)'!D26</f>
        <v>0</v>
      </c>
      <c r="I25" s="80">
        <f>E25-'[6] СМП  (12-24)'!E26</f>
        <v>0</v>
      </c>
      <c r="J25" s="80">
        <f>F25-'[6] СМП  (12-24)'!F26</f>
        <v>0</v>
      </c>
      <c r="K25" s="80">
        <f>G25-'[6] СМП  (12-24)'!G26</f>
        <v>0</v>
      </c>
    </row>
    <row r="26" spans="1:11" s="1" customFormat="1" x14ac:dyDescent="0.2">
      <c r="A26" s="20">
        <v>16</v>
      </c>
      <c r="B26" s="21" t="s">
        <v>72</v>
      </c>
      <c r="C26" s="10" t="s">
        <v>348</v>
      </c>
      <c r="D26" s="82">
        <f t="shared" si="1"/>
        <v>0</v>
      </c>
      <c r="E26" s="82"/>
      <c r="F26" s="82"/>
      <c r="G26" s="82"/>
      <c r="H26" s="80">
        <f>D26-'[6] СМП  (12-24)'!D27</f>
        <v>0</v>
      </c>
      <c r="I26" s="80">
        <f>E26-'[6] СМП  (12-24)'!E27</f>
        <v>0</v>
      </c>
      <c r="J26" s="80">
        <f>F26-'[6] СМП  (12-24)'!F27</f>
        <v>0</v>
      </c>
      <c r="K26" s="80">
        <f>G26-'[6] СМП  (12-24)'!G27</f>
        <v>0</v>
      </c>
    </row>
    <row r="27" spans="1:11" s="19" customFormat="1" x14ac:dyDescent="0.2">
      <c r="A27" s="20">
        <v>17</v>
      </c>
      <c r="B27" s="21" t="s">
        <v>73</v>
      </c>
      <c r="C27" s="10" t="s">
        <v>9</v>
      </c>
      <c r="D27" s="82">
        <f t="shared" si="1"/>
        <v>276731201</v>
      </c>
      <c r="E27" s="83">
        <v>272485545</v>
      </c>
      <c r="F27" s="83">
        <v>4245656</v>
      </c>
      <c r="G27" s="83"/>
      <c r="H27" s="80">
        <f>D27-'[6] СМП  (12-24)'!D28</f>
        <v>32026123</v>
      </c>
      <c r="I27" s="80">
        <f>E27-'[6] СМП  (12-24)'!E28</f>
        <v>32330711</v>
      </c>
      <c r="J27" s="80">
        <f>F27-'[6] СМП  (12-24)'!F28</f>
        <v>-304588</v>
      </c>
      <c r="K27" s="80">
        <f>G27-'[6] СМП  (12-24)'!G28</f>
        <v>0</v>
      </c>
    </row>
    <row r="28" spans="1:11" s="1" customFormat="1" x14ac:dyDescent="0.2">
      <c r="A28" s="20">
        <v>18</v>
      </c>
      <c r="B28" s="12" t="s">
        <v>74</v>
      </c>
      <c r="C28" s="10" t="s">
        <v>11</v>
      </c>
      <c r="D28" s="82">
        <f t="shared" si="1"/>
        <v>0</v>
      </c>
      <c r="E28" s="82"/>
      <c r="F28" s="82"/>
      <c r="G28" s="82"/>
      <c r="H28" s="80">
        <f>D28-'[6] СМП  (12-24)'!D29</f>
        <v>0</v>
      </c>
      <c r="I28" s="80">
        <f>E28-'[6] СМП  (12-24)'!E29</f>
        <v>0</v>
      </c>
      <c r="J28" s="80">
        <f>F28-'[6] СМП  (12-24)'!F29</f>
        <v>0</v>
      </c>
      <c r="K28" s="80">
        <f>G28-'[6] СМП  (12-24)'!G29</f>
        <v>0</v>
      </c>
    </row>
    <row r="29" spans="1:11" s="1" customFormat="1" x14ac:dyDescent="0.2">
      <c r="A29" s="20">
        <v>19</v>
      </c>
      <c r="B29" s="12" t="s">
        <v>75</v>
      </c>
      <c r="C29" s="10" t="s">
        <v>216</v>
      </c>
      <c r="D29" s="82">
        <f t="shared" si="1"/>
        <v>0</v>
      </c>
      <c r="E29" s="82"/>
      <c r="F29" s="82"/>
      <c r="G29" s="82"/>
      <c r="H29" s="80">
        <f>D29-'[6] СМП  (12-24)'!D30</f>
        <v>0</v>
      </c>
      <c r="I29" s="80">
        <f>E29-'[6] СМП  (12-24)'!E30</f>
        <v>0</v>
      </c>
      <c r="J29" s="80">
        <f>F29-'[6] СМП  (12-24)'!F30</f>
        <v>0</v>
      </c>
      <c r="K29" s="80">
        <f>G29-'[6] СМП  (12-24)'!G30</f>
        <v>0</v>
      </c>
    </row>
    <row r="30" spans="1:11" x14ac:dyDescent="0.2">
      <c r="A30" s="20">
        <v>20</v>
      </c>
      <c r="B30" s="12" t="s">
        <v>76</v>
      </c>
      <c r="C30" s="10" t="s">
        <v>349</v>
      </c>
      <c r="D30" s="82">
        <f t="shared" si="1"/>
        <v>0</v>
      </c>
      <c r="E30" s="84"/>
      <c r="F30" s="84"/>
      <c r="G30" s="84"/>
      <c r="H30" s="80">
        <f>D30-'[6] СМП  (12-24)'!D31</f>
        <v>0</v>
      </c>
      <c r="I30" s="80">
        <f>E30-'[6] СМП  (12-24)'!E31</f>
        <v>0</v>
      </c>
      <c r="J30" s="80">
        <f>F30-'[6] СМП  (12-24)'!F31</f>
        <v>0</v>
      </c>
      <c r="K30" s="80">
        <f>G30-'[6] СМП  (12-24)'!G31</f>
        <v>0</v>
      </c>
    </row>
    <row r="31" spans="1:11" s="19" customFormat="1" x14ac:dyDescent="0.2">
      <c r="A31" s="20">
        <v>21</v>
      </c>
      <c r="B31" s="12" t="s">
        <v>77</v>
      </c>
      <c r="C31" s="10" t="s">
        <v>38</v>
      </c>
      <c r="D31" s="82">
        <f t="shared" si="1"/>
        <v>187201813</v>
      </c>
      <c r="E31" s="83">
        <v>184981218</v>
      </c>
      <c r="F31" s="83">
        <v>2220595</v>
      </c>
      <c r="G31" s="83"/>
      <c r="H31" s="80">
        <f>D31-'[6] СМП  (12-24)'!D32</f>
        <v>19144392</v>
      </c>
      <c r="I31" s="80">
        <f>E31-'[6] СМП  (12-24)'!E32</f>
        <v>19957293</v>
      </c>
      <c r="J31" s="80">
        <f>F31-'[6] СМП  (12-24)'!F32</f>
        <v>-812901</v>
      </c>
      <c r="K31" s="80">
        <f>G31-'[6] СМП  (12-24)'!G32</f>
        <v>0</v>
      </c>
    </row>
    <row r="32" spans="1:11" s="19" customFormat="1" x14ac:dyDescent="0.2">
      <c r="A32" s="20">
        <v>22</v>
      </c>
      <c r="B32" s="21" t="s">
        <v>78</v>
      </c>
      <c r="C32" s="10" t="s">
        <v>79</v>
      </c>
      <c r="D32" s="82">
        <f t="shared" si="1"/>
        <v>30440157</v>
      </c>
      <c r="E32" s="83">
        <v>30322060</v>
      </c>
      <c r="F32" s="83">
        <v>118097</v>
      </c>
      <c r="G32" s="83"/>
      <c r="H32" s="80">
        <f>D32-'[6] СМП  (12-24)'!D33</f>
        <v>3586963</v>
      </c>
      <c r="I32" s="80">
        <f>E32-'[6] СМП  (12-24)'!E33</f>
        <v>3602663</v>
      </c>
      <c r="J32" s="80">
        <f>F32-'[6] СМП  (12-24)'!F33</f>
        <v>-15700</v>
      </c>
      <c r="K32" s="80">
        <f>G32-'[6] СМП  (12-24)'!G33</f>
        <v>0</v>
      </c>
    </row>
    <row r="33" spans="1:11" s="1" customFormat="1" ht="12" customHeight="1" x14ac:dyDescent="0.2">
      <c r="A33" s="20">
        <v>23</v>
      </c>
      <c r="B33" s="21" t="s">
        <v>80</v>
      </c>
      <c r="C33" s="10" t="s">
        <v>81</v>
      </c>
      <c r="D33" s="82">
        <f t="shared" si="1"/>
        <v>0</v>
      </c>
      <c r="E33" s="82"/>
      <c r="F33" s="82"/>
      <c r="G33" s="82"/>
      <c r="H33" s="80">
        <f>D33-'[6] СМП  (12-24)'!D34</f>
        <v>0</v>
      </c>
      <c r="I33" s="80">
        <f>E33-'[6] СМП  (12-24)'!E34</f>
        <v>0</v>
      </c>
      <c r="J33" s="80">
        <f>F33-'[6] СМП  (12-24)'!F34</f>
        <v>0</v>
      </c>
      <c r="K33" s="80">
        <f>G33-'[6] СМП  (12-24)'!G34</f>
        <v>0</v>
      </c>
    </row>
    <row r="34" spans="1:11" s="1" customFormat="1" ht="24" x14ac:dyDescent="0.2">
      <c r="A34" s="20">
        <v>24</v>
      </c>
      <c r="B34" s="21" t="s">
        <v>82</v>
      </c>
      <c r="C34" s="10" t="s">
        <v>83</v>
      </c>
      <c r="D34" s="82">
        <f t="shared" si="1"/>
        <v>0</v>
      </c>
      <c r="E34" s="82"/>
      <c r="F34" s="82"/>
      <c r="G34" s="82"/>
      <c r="H34" s="80">
        <f>D34-'[6] СМП  (12-24)'!D35</f>
        <v>0</v>
      </c>
      <c r="I34" s="80">
        <f>E34-'[6] СМП  (12-24)'!E35</f>
        <v>0</v>
      </c>
      <c r="J34" s="80">
        <f>F34-'[6] СМП  (12-24)'!F35</f>
        <v>0</v>
      </c>
      <c r="K34" s="80">
        <f>G34-'[6] СМП  (12-24)'!G35</f>
        <v>0</v>
      </c>
    </row>
    <row r="35" spans="1:11" s="1" customFormat="1" x14ac:dyDescent="0.2">
      <c r="A35" s="20">
        <v>25</v>
      </c>
      <c r="B35" s="12" t="s">
        <v>84</v>
      </c>
      <c r="C35" s="10" t="s">
        <v>85</v>
      </c>
      <c r="D35" s="82">
        <f t="shared" si="1"/>
        <v>0</v>
      </c>
      <c r="E35" s="82"/>
      <c r="F35" s="82"/>
      <c r="G35" s="82"/>
      <c r="H35" s="80">
        <f>D35-'[6] СМП  (12-24)'!D36</f>
        <v>0</v>
      </c>
      <c r="I35" s="80">
        <f>E35-'[6] СМП  (12-24)'!E36</f>
        <v>0</v>
      </c>
      <c r="J35" s="80">
        <f>F35-'[6] СМП  (12-24)'!F36</f>
        <v>0</v>
      </c>
      <c r="K35" s="80">
        <f>G35-'[6] СМП  (12-24)'!G36</f>
        <v>0</v>
      </c>
    </row>
    <row r="36" spans="1:11" s="1" customFormat="1" ht="15.75" customHeight="1" x14ac:dyDescent="0.2">
      <c r="A36" s="20">
        <v>26</v>
      </c>
      <c r="B36" s="21" t="s">
        <v>86</v>
      </c>
      <c r="C36" s="10" t="s">
        <v>87</v>
      </c>
      <c r="D36" s="82">
        <f t="shared" si="1"/>
        <v>0</v>
      </c>
      <c r="E36" s="82"/>
      <c r="F36" s="82"/>
      <c r="G36" s="82"/>
      <c r="H36" s="80">
        <f>D36-'[6] СМП  (12-24)'!D37</f>
        <v>0</v>
      </c>
      <c r="I36" s="80">
        <f>E36-'[6] СМП  (12-24)'!E37</f>
        <v>0</v>
      </c>
      <c r="J36" s="80">
        <f>F36-'[6] СМП  (12-24)'!F37</f>
        <v>0</v>
      </c>
      <c r="K36" s="80">
        <f>G36-'[6] СМП  (12-24)'!G37</f>
        <v>0</v>
      </c>
    </row>
    <row r="37" spans="1:11" s="1" customFormat="1" x14ac:dyDescent="0.2">
      <c r="A37" s="20">
        <v>27</v>
      </c>
      <c r="B37" s="13" t="s">
        <v>88</v>
      </c>
      <c r="C37" s="10" t="s">
        <v>89</v>
      </c>
      <c r="D37" s="82">
        <f t="shared" si="1"/>
        <v>0</v>
      </c>
      <c r="E37" s="82"/>
      <c r="F37" s="82"/>
      <c r="G37" s="82"/>
      <c r="H37" s="80">
        <f>D37-'[6] СМП  (12-24)'!D38</f>
        <v>0</v>
      </c>
      <c r="I37" s="80">
        <f>E37-'[6] СМП  (12-24)'!E38</f>
        <v>0</v>
      </c>
      <c r="J37" s="80">
        <f>F37-'[6] СМП  (12-24)'!F38</f>
        <v>0</v>
      </c>
      <c r="K37" s="80">
        <f>G37-'[6] СМП  (12-24)'!G38</f>
        <v>0</v>
      </c>
    </row>
    <row r="38" spans="1:11" s="19" customFormat="1" x14ac:dyDescent="0.2">
      <c r="A38" s="20">
        <v>28</v>
      </c>
      <c r="B38" s="13" t="s">
        <v>90</v>
      </c>
      <c r="C38" s="10" t="s">
        <v>39</v>
      </c>
      <c r="D38" s="82">
        <f t="shared" si="1"/>
        <v>276509169</v>
      </c>
      <c r="E38" s="83">
        <v>275046826</v>
      </c>
      <c r="F38" s="83">
        <v>1462343</v>
      </c>
      <c r="G38" s="83"/>
      <c r="H38" s="80">
        <f>D38-'[6] СМП  (12-24)'!D40</f>
        <v>31720637</v>
      </c>
      <c r="I38" s="80">
        <f>E38-'[6] СМП  (12-24)'!E40</f>
        <v>32407020</v>
      </c>
      <c r="J38" s="80">
        <f>F38-'[6] СМП  (12-24)'!F40</f>
        <v>-686383</v>
      </c>
      <c r="K38" s="80">
        <f>G38-'[6] СМП  (12-24)'!G40</f>
        <v>0</v>
      </c>
    </row>
    <row r="39" spans="1:11" x14ac:dyDescent="0.2">
      <c r="A39" s="20">
        <v>29</v>
      </c>
      <c r="B39" s="12" t="s">
        <v>91</v>
      </c>
      <c r="C39" s="10" t="s">
        <v>37</v>
      </c>
      <c r="D39" s="82">
        <f t="shared" si="1"/>
        <v>0</v>
      </c>
      <c r="E39" s="84"/>
      <c r="F39" s="84"/>
      <c r="G39" s="84"/>
      <c r="H39" s="80">
        <f>D39-'[6] СМП  (12-24)'!D41</f>
        <v>0</v>
      </c>
      <c r="I39" s="80">
        <f>E39-'[6] СМП  (12-24)'!E41</f>
        <v>0</v>
      </c>
      <c r="J39" s="80">
        <f>F39-'[6] СМП  (12-24)'!F41</f>
        <v>0</v>
      </c>
      <c r="K39" s="80">
        <f>G39-'[6] СМП  (12-24)'!G41</f>
        <v>0</v>
      </c>
    </row>
    <row r="40" spans="1:11" s="1" customFormat="1" x14ac:dyDescent="0.2">
      <c r="A40" s="20">
        <v>30</v>
      </c>
      <c r="B40" s="13" t="s">
        <v>92</v>
      </c>
      <c r="C40" s="10" t="s">
        <v>16</v>
      </c>
      <c r="D40" s="82">
        <f t="shared" si="1"/>
        <v>0</v>
      </c>
      <c r="E40" s="82"/>
      <c r="F40" s="82"/>
      <c r="G40" s="82"/>
      <c r="H40" s="80">
        <f>D40-'[6] СМП  (12-24)'!D42</f>
        <v>0</v>
      </c>
      <c r="I40" s="80">
        <f>E40-'[6] СМП  (12-24)'!E42</f>
        <v>0</v>
      </c>
      <c r="J40" s="80">
        <f>F40-'[6] СМП  (12-24)'!F42</f>
        <v>0</v>
      </c>
      <c r="K40" s="80">
        <f>G40-'[6] СМП  (12-24)'!G42</f>
        <v>0</v>
      </c>
    </row>
    <row r="41" spans="1:11" s="1" customFormat="1" x14ac:dyDescent="0.2">
      <c r="A41" s="20">
        <v>31</v>
      </c>
      <c r="B41" s="21" t="s">
        <v>93</v>
      </c>
      <c r="C41" s="10" t="s">
        <v>21</v>
      </c>
      <c r="D41" s="82">
        <f t="shared" si="1"/>
        <v>0</v>
      </c>
      <c r="E41" s="82"/>
      <c r="F41" s="82"/>
      <c r="G41" s="82"/>
      <c r="H41" s="80">
        <f>D41-'[6] СМП  (12-24)'!D43</f>
        <v>0</v>
      </c>
      <c r="I41" s="80">
        <f>E41-'[6] СМП  (12-24)'!E43</f>
        <v>0</v>
      </c>
      <c r="J41" s="80">
        <f>F41-'[6] СМП  (12-24)'!F43</f>
        <v>0</v>
      </c>
      <c r="K41" s="80">
        <f>G41-'[6] СМП  (12-24)'!G43</f>
        <v>0</v>
      </c>
    </row>
    <row r="42" spans="1:11" s="1" customFormat="1" x14ac:dyDescent="0.2">
      <c r="A42" s="20">
        <v>32</v>
      </c>
      <c r="B42" s="13" t="s">
        <v>94</v>
      </c>
      <c r="C42" s="10" t="s">
        <v>24</v>
      </c>
      <c r="D42" s="82">
        <f t="shared" si="1"/>
        <v>0</v>
      </c>
      <c r="E42" s="82"/>
      <c r="F42" s="82"/>
      <c r="G42" s="82"/>
      <c r="H42" s="80">
        <f>D42-'[6] СМП  (12-24)'!D44</f>
        <v>0</v>
      </c>
      <c r="I42" s="80">
        <f>E42-'[6] СМП  (12-24)'!E44</f>
        <v>0</v>
      </c>
      <c r="J42" s="80">
        <f>F42-'[6] СМП  (12-24)'!F44</f>
        <v>0</v>
      </c>
      <c r="K42" s="80">
        <f>G42-'[6] СМП  (12-24)'!G44</f>
        <v>0</v>
      </c>
    </row>
    <row r="43" spans="1:11" x14ac:dyDescent="0.2">
      <c r="A43" s="20">
        <v>33</v>
      </c>
      <c r="B43" s="12" t="s">
        <v>95</v>
      </c>
      <c r="C43" s="10" t="s">
        <v>217</v>
      </c>
      <c r="D43" s="82">
        <f t="shared" si="1"/>
        <v>0</v>
      </c>
      <c r="E43" s="84"/>
      <c r="F43" s="84"/>
      <c r="G43" s="84"/>
      <c r="H43" s="80">
        <f>D43-'[6] СМП  (12-24)'!D45</f>
        <v>0</v>
      </c>
      <c r="I43" s="80">
        <f>E43-'[6] СМП  (12-24)'!E45</f>
        <v>0</v>
      </c>
      <c r="J43" s="80">
        <f>F43-'[6] СМП  (12-24)'!F45</f>
        <v>0</v>
      </c>
      <c r="K43" s="80">
        <f>G43-'[6] СМП  (12-24)'!G45</f>
        <v>0</v>
      </c>
    </row>
    <row r="44" spans="1:11" s="1" customFormat="1" x14ac:dyDescent="0.2">
      <c r="A44" s="20">
        <v>34</v>
      </c>
      <c r="B44" s="14" t="s">
        <v>96</v>
      </c>
      <c r="C44" s="15" t="s">
        <v>218</v>
      </c>
      <c r="D44" s="82">
        <f t="shared" si="1"/>
        <v>0</v>
      </c>
      <c r="E44" s="82"/>
      <c r="F44" s="82"/>
      <c r="G44" s="82"/>
      <c r="H44" s="80">
        <f>D44-'[6] СМП  (12-24)'!D46</f>
        <v>0</v>
      </c>
      <c r="I44" s="80">
        <f>E44-'[6] СМП  (12-24)'!E46</f>
        <v>0</v>
      </c>
      <c r="J44" s="80">
        <f>F44-'[6] СМП  (12-24)'!F46</f>
        <v>0</v>
      </c>
      <c r="K44" s="80">
        <f>G44-'[6] СМП  (12-24)'!G46</f>
        <v>0</v>
      </c>
    </row>
    <row r="45" spans="1:11" s="1" customFormat="1" x14ac:dyDescent="0.2">
      <c r="A45" s="20">
        <v>35</v>
      </c>
      <c r="B45" s="12" t="s">
        <v>97</v>
      </c>
      <c r="C45" s="10" t="s">
        <v>219</v>
      </c>
      <c r="D45" s="82">
        <f t="shared" si="1"/>
        <v>0</v>
      </c>
      <c r="E45" s="82"/>
      <c r="F45" s="82"/>
      <c r="G45" s="82"/>
      <c r="H45" s="80">
        <f>D45-'[6] СМП  (12-24)'!D47</f>
        <v>0</v>
      </c>
      <c r="I45" s="80">
        <f>E45-'[6] СМП  (12-24)'!E47</f>
        <v>0</v>
      </c>
      <c r="J45" s="80">
        <f>F45-'[6] СМП  (12-24)'!F47</f>
        <v>0</v>
      </c>
      <c r="K45" s="80">
        <f>G45-'[6] СМП  (12-24)'!G47</f>
        <v>0</v>
      </c>
    </row>
    <row r="46" spans="1:11" s="1" customFormat="1" x14ac:dyDescent="0.2">
      <c r="A46" s="20">
        <v>36</v>
      </c>
      <c r="B46" s="12" t="s">
        <v>98</v>
      </c>
      <c r="C46" s="10" t="s">
        <v>23</v>
      </c>
      <c r="D46" s="82">
        <f t="shared" si="1"/>
        <v>0</v>
      </c>
      <c r="E46" s="82"/>
      <c r="F46" s="82"/>
      <c r="G46" s="82"/>
      <c r="H46" s="80">
        <f>D46-'[6] СМП  (12-24)'!D48</f>
        <v>0</v>
      </c>
      <c r="I46" s="80">
        <f>E46-'[6] СМП  (12-24)'!E48</f>
        <v>0</v>
      </c>
      <c r="J46" s="80">
        <f>F46-'[6] СМП  (12-24)'!F48</f>
        <v>0</v>
      </c>
      <c r="K46" s="80">
        <f>G46-'[6] СМП  (12-24)'!G48</f>
        <v>0</v>
      </c>
    </row>
    <row r="47" spans="1:11" s="1" customFormat="1" x14ac:dyDescent="0.2">
      <c r="A47" s="20">
        <v>37</v>
      </c>
      <c r="B47" s="21" t="s">
        <v>99</v>
      </c>
      <c r="C47" s="10" t="s">
        <v>20</v>
      </c>
      <c r="D47" s="82">
        <f t="shared" si="1"/>
        <v>0</v>
      </c>
      <c r="E47" s="82"/>
      <c r="F47" s="82"/>
      <c r="G47" s="82"/>
      <c r="H47" s="80">
        <f>D47-'[6] СМП  (12-24)'!D49</f>
        <v>0</v>
      </c>
      <c r="I47" s="80">
        <f>E47-'[6] СМП  (12-24)'!E49</f>
        <v>0</v>
      </c>
      <c r="J47" s="80">
        <f>F47-'[6] СМП  (12-24)'!F49</f>
        <v>0</v>
      </c>
      <c r="K47" s="80">
        <f>G47-'[6] СМП  (12-24)'!G49</f>
        <v>0</v>
      </c>
    </row>
    <row r="48" spans="1:11" s="1" customFormat="1" x14ac:dyDescent="0.2">
      <c r="A48" s="20">
        <v>38</v>
      </c>
      <c r="B48" s="13" t="s">
        <v>100</v>
      </c>
      <c r="C48" s="10" t="s">
        <v>101</v>
      </c>
      <c r="D48" s="82">
        <f t="shared" si="1"/>
        <v>0</v>
      </c>
      <c r="E48" s="82"/>
      <c r="F48" s="82"/>
      <c r="G48" s="82"/>
      <c r="H48" s="80">
        <f>D48-'[6] СМП  (12-24)'!D50</f>
        <v>0</v>
      </c>
      <c r="I48" s="80">
        <f>E48-'[6] СМП  (12-24)'!E50</f>
        <v>0</v>
      </c>
      <c r="J48" s="80">
        <f>F48-'[6] СМП  (12-24)'!F50</f>
        <v>0</v>
      </c>
      <c r="K48" s="80">
        <f>G48-'[6] СМП  (12-24)'!G50</f>
        <v>0</v>
      </c>
    </row>
    <row r="49" spans="1:11" s="19" customFormat="1" x14ac:dyDescent="0.2">
      <c r="A49" s="20">
        <v>39</v>
      </c>
      <c r="B49" s="21" t="s">
        <v>102</v>
      </c>
      <c r="C49" s="10" t="s">
        <v>103</v>
      </c>
      <c r="D49" s="82">
        <f t="shared" si="1"/>
        <v>495698643</v>
      </c>
      <c r="E49" s="83">
        <v>489036860</v>
      </c>
      <c r="F49" s="83">
        <v>6661783</v>
      </c>
      <c r="G49" s="83"/>
      <c r="H49" s="80">
        <f>D49-'[6] СМП  (12-24)'!D51</f>
        <v>64383902</v>
      </c>
      <c r="I49" s="80">
        <f>E49-'[6] СМП  (12-24)'!E51</f>
        <v>64421609</v>
      </c>
      <c r="J49" s="80">
        <f>F49-'[6] СМП  (12-24)'!F51</f>
        <v>-37707</v>
      </c>
      <c r="K49" s="80">
        <f>G49-'[6] СМП  (12-24)'!G51</f>
        <v>0</v>
      </c>
    </row>
    <row r="50" spans="1:11" s="1" customFormat="1" x14ac:dyDescent="0.2">
      <c r="A50" s="20">
        <v>40</v>
      </c>
      <c r="B50" s="12" t="s">
        <v>104</v>
      </c>
      <c r="C50" s="10" t="s">
        <v>224</v>
      </c>
      <c r="D50" s="82">
        <f t="shared" si="1"/>
        <v>0</v>
      </c>
      <c r="E50" s="82"/>
      <c r="F50" s="82"/>
      <c r="G50" s="82"/>
      <c r="H50" s="80">
        <f>D50-'[6] СМП  (12-24)'!D52</f>
        <v>0</v>
      </c>
      <c r="I50" s="80">
        <f>E50-'[6] СМП  (12-24)'!E52</f>
        <v>0</v>
      </c>
      <c r="J50" s="80">
        <f>F50-'[6] СМП  (12-24)'!F52</f>
        <v>0</v>
      </c>
      <c r="K50" s="80">
        <f>G50-'[6] СМП  (12-24)'!G52</f>
        <v>0</v>
      </c>
    </row>
    <row r="51" spans="1:11" s="1" customFormat="1" ht="10.5" customHeight="1" x14ac:dyDescent="0.2">
      <c r="A51" s="20">
        <v>41</v>
      </c>
      <c r="B51" s="12" t="s">
        <v>105</v>
      </c>
      <c r="C51" s="10" t="s">
        <v>2</v>
      </c>
      <c r="D51" s="82">
        <f t="shared" si="1"/>
        <v>0</v>
      </c>
      <c r="E51" s="82"/>
      <c r="F51" s="82"/>
      <c r="G51" s="82"/>
      <c r="H51" s="80">
        <f>D51-'[6] СМП  (12-24)'!D53</f>
        <v>0</v>
      </c>
      <c r="I51" s="80">
        <f>E51-'[6] СМП  (12-24)'!E53</f>
        <v>0</v>
      </c>
      <c r="J51" s="80">
        <f>F51-'[6] СМП  (12-24)'!F53</f>
        <v>0</v>
      </c>
      <c r="K51" s="80">
        <f>G51-'[6] СМП  (12-24)'!G53</f>
        <v>0</v>
      </c>
    </row>
    <row r="52" spans="1:11" s="1" customFormat="1" x14ac:dyDescent="0.2">
      <c r="A52" s="20">
        <v>42</v>
      </c>
      <c r="B52" s="21" t="s">
        <v>106</v>
      </c>
      <c r="C52" s="10" t="s">
        <v>3</v>
      </c>
      <c r="D52" s="82">
        <f t="shared" si="1"/>
        <v>0</v>
      </c>
      <c r="E52" s="82"/>
      <c r="F52" s="82"/>
      <c r="G52" s="82"/>
      <c r="H52" s="80">
        <f>D52-'[6] СМП  (12-24)'!D54</f>
        <v>0</v>
      </c>
      <c r="I52" s="80">
        <f>E52-'[6] СМП  (12-24)'!E54</f>
        <v>0</v>
      </c>
      <c r="J52" s="80">
        <f>F52-'[6] СМП  (12-24)'!F54</f>
        <v>0</v>
      </c>
      <c r="K52" s="80">
        <f>G52-'[6] СМП  (12-24)'!G54</f>
        <v>0</v>
      </c>
    </row>
    <row r="53" spans="1:11" s="1" customFormat="1" x14ac:dyDescent="0.2">
      <c r="A53" s="20">
        <v>43</v>
      </c>
      <c r="B53" s="13" t="s">
        <v>152</v>
      </c>
      <c r="C53" s="10" t="s">
        <v>32</v>
      </c>
      <c r="D53" s="82">
        <f t="shared" si="1"/>
        <v>0</v>
      </c>
      <c r="E53" s="82"/>
      <c r="F53" s="82"/>
      <c r="G53" s="82"/>
      <c r="H53" s="80">
        <f>D53-'[6] СМП  (12-24)'!D55</f>
        <v>0</v>
      </c>
      <c r="I53" s="80">
        <f>E53-'[6] СМП  (12-24)'!E55</f>
        <v>0</v>
      </c>
      <c r="J53" s="80">
        <f>F53-'[6] СМП  (12-24)'!F55</f>
        <v>0</v>
      </c>
      <c r="K53" s="80">
        <f>G53-'[6] СМП  (12-24)'!G55</f>
        <v>0</v>
      </c>
    </row>
    <row r="54" spans="1:11" s="1" customFormat="1" x14ac:dyDescent="0.2">
      <c r="A54" s="20">
        <v>44</v>
      </c>
      <c r="B54" s="21" t="s">
        <v>107</v>
      </c>
      <c r="C54" s="10" t="s">
        <v>220</v>
      </c>
      <c r="D54" s="82">
        <f t="shared" si="1"/>
        <v>0</v>
      </c>
      <c r="E54" s="82"/>
      <c r="F54" s="82"/>
      <c r="G54" s="82"/>
      <c r="H54" s="80">
        <f>D54-'[6] СМП  (12-24)'!D56</f>
        <v>0</v>
      </c>
      <c r="I54" s="80">
        <f>E54-'[6] СМП  (12-24)'!E56</f>
        <v>0</v>
      </c>
      <c r="J54" s="80">
        <f>F54-'[6] СМП  (12-24)'!F56</f>
        <v>0</v>
      </c>
      <c r="K54" s="80">
        <f>G54-'[6] СМП  (12-24)'!G56</f>
        <v>0</v>
      </c>
    </row>
    <row r="55" spans="1:11" s="1" customFormat="1" ht="10.5" customHeight="1" x14ac:dyDescent="0.2">
      <c r="A55" s="20">
        <v>45</v>
      </c>
      <c r="B55" s="13" t="s">
        <v>108</v>
      </c>
      <c r="C55" s="10" t="s">
        <v>0</v>
      </c>
      <c r="D55" s="82">
        <f t="shared" si="1"/>
        <v>0</v>
      </c>
      <c r="E55" s="82"/>
      <c r="F55" s="82"/>
      <c r="G55" s="82"/>
      <c r="H55" s="80">
        <f>D55-'[6] СМП  (12-24)'!D57</f>
        <v>0</v>
      </c>
      <c r="I55" s="80">
        <f>E55-'[6] СМП  (12-24)'!E57</f>
        <v>0</v>
      </c>
      <c r="J55" s="80">
        <f>F55-'[6] СМП  (12-24)'!F57</f>
        <v>0</v>
      </c>
      <c r="K55" s="80">
        <f>G55-'[6] СМП  (12-24)'!G57</f>
        <v>0</v>
      </c>
    </row>
    <row r="56" spans="1:11" s="1" customFormat="1" x14ac:dyDescent="0.2">
      <c r="A56" s="20">
        <v>46</v>
      </c>
      <c r="B56" s="21" t="s">
        <v>109</v>
      </c>
      <c r="C56" s="10" t="s">
        <v>4</v>
      </c>
      <c r="D56" s="82">
        <f t="shared" si="1"/>
        <v>0</v>
      </c>
      <c r="E56" s="82"/>
      <c r="F56" s="82"/>
      <c r="G56" s="82"/>
      <c r="H56" s="80">
        <f>D56-'[6] СМП  (12-24)'!D58</f>
        <v>0</v>
      </c>
      <c r="I56" s="80">
        <f>E56-'[6] СМП  (12-24)'!E58</f>
        <v>0</v>
      </c>
      <c r="J56" s="80">
        <f>F56-'[6] СМП  (12-24)'!F58</f>
        <v>0</v>
      </c>
      <c r="K56" s="80">
        <f>G56-'[6] СМП  (12-24)'!G58</f>
        <v>0</v>
      </c>
    </row>
    <row r="57" spans="1:11" s="1" customFormat="1" x14ac:dyDescent="0.2">
      <c r="A57" s="20">
        <v>47</v>
      </c>
      <c r="B57" s="13" t="s">
        <v>110</v>
      </c>
      <c r="C57" s="10" t="s">
        <v>1</v>
      </c>
      <c r="D57" s="82">
        <f t="shared" si="1"/>
        <v>0</v>
      </c>
      <c r="E57" s="82"/>
      <c r="F57" s="82"/>
      <c r="G57" s="82"/>
      <c r="H57" s="80">
        <f>D57-'[6] СМП  (12-24)'!D59</f>
        <v>0</v>
      </c>
      <c r="I57" s="80">
        <f>E57-'[6] СМП  (12-24)'!E59</f>
        <v>0</v>
      </c>
      <c r="J57" s="80">
        <f>F57-'[6] СМП  (12-24)'!F59</f>
        <v>0</v>
      </c>
      <c r="K57" s="80">
        <f>G57-'[6] СМП  (12-24)'!G59</f>
        <v>0</v>
      </c>
    </row>
    <row r="58" spans="1:11" s="1" customFormat="1" x14ac:dyDescent="0.2">
      <c r="A58" s="20">
        <v>48</v>
      </c>
      <c r="B58" s="21" t="s">
        <v>111</v>
      </c>
      <c r="C58" s="10" t="s">
        <v>221</v>
      </c>
      <c r="D58" s="82">
        <f t="shared" si="1"/>
        <v>0</v>
      </c>
      <c r="E58" s="82"/>
      <c r="F58" s="82"/>
      <c r="G58" s="82"/>
      <c r="H58" s="80">
        <f>D58-'[6] СМП  (12-24)'!D60</f>
        <v>0</v>
      </c>
      <c r="I58" s="80">
        <f>E58-'[6] СМП  (12-24)'!E60</f>
        <v>0</v>
      </c>
      <c r="J58" s="80">
        <f>F58-'[6] СМП  (12-24)'!F60</f>
        <v>0</v>
      </c>
      <c r="K58" s="80">
        <f>G58-'[6] СМП  (12-24)'!G60</f>
        <v>0</v>
      </c>
    </row>
    <row r="59" spans="1:11" s="1" customFormat="1" x14ac:dyDescent="0.2">
      <c r="A59" s="20">
        <v>49</v>
      </c>
      <c r="B59" s="21" t="s">
        <v>112</v>
      </c>
      <c r="C59" s="10" t="s">
        <v>25</v>
      </c>
      <c r="D59" s="82">
        <f t="shared" si="1"/>
        <v>0</v>
      </c>
      <c r="E59" s="82"/>
      <c r="F59" s="82"/>
      <c r="G59" s="82"/>
      <c r="H59" s="80">
        <f>D59-'[6] СМП  (12-24)'!D61</f>
        <v>0</v>
      </c>
      <c r="I59" s="80">
        <f>E59-'[6] СМП  (12-24)'!E61</f>
        <v>0</v>
      </c>
      <c r="J59" s="80">
        <f>F59-'[6] СМП  (12-24)'!F61</f>
        <v>0</v>
      </c>
      <c r="K59" s="80">
        <f>G59-'[6] СМП  (12-24)'!G61</f>
        <v>0</v>
      </c>
    </row>
    <row r="60" spans="1:11" s="1" customFormat="1" x14ac:dyDescent="0.2">
      <c r="A60" s="20">
        <v>50</v>
      </c>
      <c r="B60" s="21" t="s">
        <v>160</v>
      </c>
      <c r="C60" s="10" t="s">
        <v>53</v>
      </c>
      <c r="D60" s="82">
        <f t="shared" si="1"/>
        <v>0</v>
      </c>
      <c r="E60" s="82"/>
      <c r="F60" s="82"/>
      <c r="G60" s="82"/>
      <c r="H60" s="80">
        <f>D60-'[6] СМП  (12-24)'!D62</f>
        <v>0</v>
      </c>
      <c r="I60" s="80">
        <f>E60-'[6] СМП  (12-24)'!E62</f>
        <v>0</v>
      </c>
      <c r="J60" s="80">
        <f>F60-'[6] СМП  (12-24)'!F62</f>
        <v>0</v>
      </c>
      <c r="K60" s="80">
        <f>G60-'[6] СМП  (12-24)'!G62</f>
        <v>0</v>
      </c>
    </row>
    <row r="61" spans="1:11" s="1" customFormat="1" x14ac:dyDescent="0.2">
      <c r="A61" s="20">
        <v>51</v>
      </c>
      <c r="B61" s="21" t="s">
        <v>113</v>
      </c>
      <c r="C61" s="10" t="s">
        <v>222</v>
      </c>
      <c r="D61" s="82">
        <f t="shared" si="1"/>
        <v>0</v>
      </c>
      <c r="E61" s="82"/>
      <c r="F61" s="82"/>
      <c r="G61" s="82"/>
      <c r="H61" s="80">
        <f>D61-'[6] СМП  (12-24)'!D63</f>
        <v>0</v>
      </c>
      <c r="I61" s="80">
        <f>E61-'[6] СМП  (12-24)'!E63</f>
        <v>0</v>
      </c>
      <c r="J61" s="80">
        <f>F61-'[6] СМП  (12-24)'!F63</f>
        <v>0</v>
      </c>
      <c r="K61" s="80">
        <f>G61-'[6] СМП  (12-24)'!G63</f>
        <v>0</v>
      </c>
    </row>
    <row r="62" spans="1:11" s="1" customFormat="1" x14ac:dyDescent="0.2">
      <c r="A62" s="20">
        <v>52</v>
      </c>
      <c r="B62" s="13" t="s">
        <v>162</v>
      </c>
      <c r="C62" s="10" t="s">
        <v>223</v>
      </c>
      <c r="D62" s="82">
        <f t="shared" si="1"/>
        <v>0</v>
      </c>
      <c r="E62" s="82"/>
      <c r="F62" s="82"/>
      <c r="G62" s="82"/>
      <c r="H62" s="80">
        <f>D62-'[6] СМП  (12-24)'!D64</f>
        <v>0</v>
      </c>
      <c r="I62" s="80">
        <f>E62-'[6] СМП  (12-24)'!E64</f>
        <v>0</v>
      </c>
      <c r="J62" s="80">
        <f>F62-'[6] СМП  (12-24)'!F64</f>
        <v>0</v>
      </c>
      <c r="K62" s="80">
        <f>G62-'[6] СМП  (12-24)'!G64</f>
        <v>0</v>
      </c>
    </row>
    <row r="63" spans="1:11" s="1" customFormat="1" x14ac:dyDescent="0.2">
      <c r="A63" s="20">
        <v>53</v>
      </c>
      <c r="B63" s="21" t="s">
        <v>226</v>
      </c>
      <c r="C63" s="10" t="s">
        <v>225</v>
      </c>
      <c r="D63" s="82">
        <f t="shared" si="1"/>
        <v>0</v>
      </c>
      <c r="E63" s="82"/>
      <c r="F63" s="82"/>
      <c r="G63" s="82"/>
      <c r="H63" s="80">
        <f>D63-'[6] СМП  (12-24)'!D65</f>
        <v>0</v>
      </c>
      <c r="I63" s="80">
        <f>E63-'[6] СМП  (12-24)'!E65</f>
        <v>0</v>
      </c>
      <c r="J63" s="80">
        <f>F63-'[6] СМП  (12-24)'!F65</f>
        <v>0</v>
      </c>
      <c r="K63" s="80">
        <f>G63-'[6] СМП  (12-24)'!G65</f>
        <v>0</v>
      </c>
    </row>
    <row r="64" spans="1:11" s="1" customFormat="1" x14ac:dyDescent="0.2">
      <c r="A64" s="20">
        <v>54</v>
      </c>
      <c r="B64" s="21" t="s">
        <v>236</v>
      </c>
      <c r="C64" s="10" t="s">
        <v>237</v>
      </c>
      <c r="D64" s="82">
        <f t="shared" si="1"/>
        <v>0</v>
      </c>
      <c r="E64" s="82"/>
      <c r="F64" s="82"/>
      <c r="G64" s="82"/>
      <c r="H64" s="80">
        <f>D64-'[6] СМП  (12-24)'!D66</f>
        <v>0</v>
      </c>
      <c r="I64" s="80">
        <f>E64-'[6] СМП  (12-24)'!E66</f>
        <v>0</v>
      </c>
      <c r="J64" s="80">
        <f>F64-'[6] СМП  (12-24)'!F66</f>
        <v>0</v>
      </c>
      <c r="K64" s="80">
        <f>G64-'[6] СМП  (12-24)'!G66</f>
        <v>0</v>
      </c>
    </row>
    <row r="65" spans="1:11" s="1" customFormat="1" ht="23.25" customHeight="1" x14ac:dyDescent="0.2">
      <c r="A65" s="20">
        <v>55</v>
      </c>
      <c r="B65" s="21" t="s">
        <v>114</v>
      </c>
      <c r="C65" s="10" t="s">
        <v>52</v>
      </c>
      <c r="D65" s="82">
        <f t="shared" si="1"/>
        <v>0</v>
      </c>
      <c r="E65" s="82"/>
      <c r="F65" s="82"/>
      <c r="G65" s="82"/>
      <c r="H65" s="80">
        <f>D65-'[6] СМП  (12-24)'!D67</f>
        <v>0</v>
      </c>
      <c r="I65" s="80">
        <f>E65-'[6] СМП  (12-24)'!E67</f>
        <v>0</v>
      </c>
      <c r="J65" s="80">
        <f>F65-'[6] СМП  (12-24)'!F67</f>
        <v>0</v>
      </c>
      <c r="K65" s="80">
        <f>G65-'[6] СМП  (12-24)'!G67</f>
        <v>0</v>
      </c>
    </row>
    <row r="66" spans="1:11" s="1" customFormat="1" ht="27.75" customHeight="1" x14ac:dyDescent="0.2">
      <c r="A66" s="20">
        <v>56</v>
      </c>
      <c r="B66" s="13" t="s">
        <v>115</v>
      </c>
      <c r="C66" s="10" t="s">
        <v>238</v>
      </c>
      <c r="D66" s="82">
        <f t="shared" si="1"/>
        <v>0</v>
      </c>
      <c r="E66" s="82"/>
      <c r="F66" s="82"/>
      <c r="G66" s="82"/>
      <c r="H66" s="80">
        <f>D66-'[6] СМП  (12-24)'!D68</f>
        <v>0</v>
      </c>
      <c r="I66" s="80">
        <f>E66-'[6] СМП  (12-24)'!E68</f>
        <v>0</v>
      </c>
      <c r="J66" s="80">
        <f>F66-'[6] СМП  (12-24)'!F68</f>
        <v>0</v>
      </c>
      <c r="K66" s="80">
        <f>G66-'[6] СМП  (12-24)'!G68</f>
        <v>0</v>
      </c>
    </row>
    <row r="67" spans="1:11" s="1" customFormat="1" ht="24" x14ac:dyDescent="0.2">
      <c r="A67" s="20">
        <v>57</v>
      </c>
      <c r="B67" s="12" t="s">
        <v>116</v>
      </c>
      <c r="C67" s="10" t="s">
        <v>117</v>
      </c>
      <c r="D67" s="82">
        <f t="shared" si="1"/>
        <v>0</v>
      </c>
      <c r="E67" s="82"/>
      <c r="F67" s="82"/>
      <c r="G67" s="82"/>
      <c r="H67" s="80">
        <f>D67-'[6] СМП  (12-24)'!D69</f>
        <v>0</v>
      </c>
      <c r="I67" s="80">
        <f>E67-'[6] СМП  (12-24)'!E69</f>
        <v>0</v>
      </c>
      <c r="J67" s="80">
        <f>F67-'[6] СМП  (12-24)'!F69</f>
        <v>0</v>
      </c>
      <c r="K67" s="80">
        <f>G67-'[6] СМП  (12-24)'!G69</f>
        <v>0</v>
      </c>
    </row>
    <row r="68" spans="1:11" s="1" customFormat="1" x14ac:dyDescent="0.2">
      <c r="A68" s="20">
        <v>58</v>
      </c>
      <c r="B68" s="13" t="s">
        <v>118</v>
      </c>
      <c r="C68" s="10" t="s">
        <v>239</v>
      </c>
      <c r="D68" s="82">
        <f t="shared" si="1"/>
        <v>0</v>
      </c>
      <c r="E68" s="82"/>
      <c r="F68" s="82"/>
      <c r="G68" s="82"/>
      <c r="H68" s="80">
        <f>D68-'[6] СМП  (12-24)'!D70</f>
        <v>0</v>
      </c>
      <c r="I68" s="80">
        <f>E68-'[6] СМП  (12-24)'!E70</f>
        <v>0</v>
      </c>
      <c r="J68" s="80">
        <f>F68-'[6] СМП  (12-24)'!F70</f>
        <v>0</v>
      </c>
      <c r="K68" s="80">
        <f>G68-'[6] СМП  (12-24)'!G70</f>
        <v>0</v>
      </c>
    </row>
    <row r="69" spans="1:11" s="1" customFormat="1" x14ac:dyDescent="0.2">
      <c r="A69" s="20">
        <v>59</v>
      </c>
      <c r="B69" s="21" t="s">
        <v>119</v>
      </c>
      <c r="C69" s="10" t="s">
        <v>331</v>
      </c>
      <c r="D69" s="82">
        <f t="shared" si="1"/>
        <v>0</v>
      </c>
      <c r="E69" s="82"/>
      <c r="F69" s="82"/>
      <c r="G69" s="82"/>
      <c r="H69" s="80">
        <f>D69-'[6] СМП  (12-24)'!D71</f>
        <v>0</v>
      </c>
      <c r="I69" s="80">
        <f>E69-'[6] СМП  (12-24)'!E71</f>
        <v>0</v>
      </c>
      <c r="J69" s="80">
        <f>F69-'[6] СМП  (12-24)'!F71</f>
        <v>0</v>
      </c>
      <c r="K69" s="80">
        <f>G69-'[6] СМП  (12-24)'!G71</f>
        <v>0</v>
      </c>
    </row>
    <row r="70" spans="1:11" s="1" customFormat="1" ht="24" x14ac:dyDescent="0.2">
      <c r="A70" s="20">
        <v>60</v>
      </c>
      <c r="B70" s="12" t="s">
        <v>120</v>
      </c>
      <c r="C70" s="10" t="s">
        <v>240</v>
      </c>
      <c r="D70" s="82">
        <f t="shared" si="1"/>
        <v>0</v>
      </c>
      <c r="E70" s="82"/>
      <c r="F70" s="82"/>
      <c r="G70" s="82"/>
      <c r="H70" s="80">
        <f>D70-'[6] СМП  (12-24)'!D72</f>
        <v>0</v>
      </c>
      <c r="I70" s="80">
        <f>E70-'[6] СМП  (12-24)'!E72</f>
        <v>0</v>
      </c>
      <c r="J70" s="80">
        <f>F70-'[6] СМП  (12-24)'!F72</f>
        <v>0</v>
      </c>
      <c r="K70" s="80">
        <f>G70-'[6] СМП  (12-24)'!G72</f>
        <v>0</v>
      </c>
    </row>
    <row r="71" spans="1:11" s="1" customFormat="1" ht="24" x14ac:dyDescent="0.2">
      <c r="A71" s="20">
        <v>61</v>
      </c>
      <c r="B71" s="12" t="s">
        <v>121</v>
      </c>
      <c r="C71" s="10" t="s">
        <v>241</v>
      </c>
      <c r="D71" s="82">
        <f t="shared" si="1"/>
        <v>0</v>
      </c>
      <c r="E71" s="82"/>
      <c r="F71" s="82"/>
      <c r="G71" s="82"/>
      <c r="H71" s="80">
        <f>D71-'[6] СМП  (12-24)'!D73</f>
        <v>0</v>
      </c>
      <c r="I71" s="80">
        <f>E71-'[6] СМП  (12-24)'!E73</f>
        <v>0</v>
      </c>
      <c r="J71" s="80">
        <f>F71-'[6] СМП  (12-24)'!F73</f>
        <v>0</v>
      </c>
      <c r="K71" s="80">
        <f>G71-'[6] СМП  (12-24)'!G73</f>
        <v>0</v>
      </c>
    </row>
    <row r="72" spans="1:11" s="1" customFormat="1" x14ac:dyDescent="0.2">
      <c r="A72" s="20">
        <v>62</v>
      </c>
      <c r="B72" s="13" t="s">
        <v>122</v>
      </c>
      <c r="C72" s="10" t="s">
        <v>242</v>
      </c>
      <c r="D72" s="82">
        <f t="shared" si="1"/>
        <v>0</v>
      </c>
      <c r="E72" s="82"/>
      <c r="F72" s="82"/>
      <c r="G72" s="82"/>
      <c r="H72" s="80">
        <f>D72-'[6] СМП  (12-24)'!D74</f>
        <v>0</v>
      </c>
      <c r="I72" s="80">
        <f>E72-'[6] СМП  (12-24)'!E74</f>
        <v>0</v>
      </c>
      <c r="J72" s="80">
        <f>F72-'[6] СМП  (12-24)'!F74</f>
        <v>0</v>
      </c>
      <c r="K72" s="80">
        <f>G72-'[6] СМП  (12-24)'!G74</f>
        <v>0</v>
      </c>
    </row>
    <row r="73" spans="1:11" s="1" customFormat="1" x14ac:dyDescent="0.2">
      <c r="A73" s="20">
        <v>63</v>
      </c>
      <c r="B73" s="13" t="s">
        <v>123</v>
      </c>
      <c r="C73" s="10" t="s">
        <v>51</v>
      </c>
      <c r="D73" s="82">
        <f t="shared" si="1"/>
        <v>0</v>
      </c>
      <c r="E73" s="82"/>
      <c r="F73" s="82"/>
      <c r="G73" s="82"/>
      <c r="H73" s="80">
        <f>D73-'[6] СМП  (12-24)'!D75</f>
        <v>0</v>
      </c>
      <c r="I73" s="80">
        <f>E73-'[6] СМП  (12-24)'!E75</f>
        <v>0</v>
      </c>
      <c r="J73" s="80">
        <f>F73-'[6] СМП  (12-24)'!F75</f>
        <v>0</v>
      </c>
      <c r="K73" s="80">
        <f>G73-'[6] СМП  (12-24)'!G75</f>
        <v>0</v>
      </c>
    </row>
    <row r="74" spans="1:11" s="1" customFormat="1" x14ac:dyDescent="0.2">
      <c r="A74" s="20">
        <v>64</v>
      </c>
      <c r="B74" s="13" t="s">
        <v>124</v>
      </c>
      <c r="C74" s="10" t="s">
        <v>243</v>
      </c>
      <c r="D74" s="82">
        <f t="shared" si="1"/>
        <v>0</v>
      </c>
      <c r="E74" s="82"/>
      <c r="F74" s="82"/>
      <c r="G74" s="82"/>
      <c r="H74" s="80">
        <f>D74-'[6] СМП  (12-24)'!D76</f>
        <v>0</v>
      </c>
      <c r="I74" s="80">
        <f>E74-'[6] СМП  (12-24)'!E76</f>
        <v>0</v>
      </c>
      <c r="J74" s="80">
        <f>F74-'[6] СМП  (12-24)'!F76</f>
        <v>0</v>
      </c>
      <c r="K74" s="80">
        <f>G74-'[6] СМП  (12-24)'!G76</f>
        <v>0</v>
      </c>
    </row>
    <row r="75" spans="1:11" s="1" customFormat="1" ht="24" x14ac:dyDescent="0.2">
      <c r="A75" s="20">
        <v>65</v>
      </c>
      <c r="B75" s="13" t="s">
        <v>125</v>
      </c>
      <c r="C75" s="10" t="s">
        <v>244</v>
      </c>
      <c r="D75" s="82">
        <f t="shared" si="1"/>
        <v>0</v>
      </c>
      <c r="E75" s="82"/>
      <c r="F75" s="82"/>
      <c r="G75" s="82"/>
      <c r="H75" s="80">
        <f>D75-'[6] СМП  (12-24)'!D77</f>
        <v>0</v>
      </c>
      <c r="I75" s="80">
        <f>E75-'[6] СМП  (12-24)'!E77</f>
        <v>0</v>
      </c>
      <c r="J75" s="80">
        <f>F75-'[6] СМП  (12-24)'!F77</f>
        <v>0</v>
      </c>
      <c r="K75" s="80">
        <f>G75-'[6] СМП  (12-24)'!G77</f>
        <v>0</v>
      </c>
    </row>
    <row r="76" spans="1:11" s="1" customFormat="1" ht="24" x14ac:dyDescent="0.2">
      <c r="A76" s="20">
        <v>66</v>
      </c>
      <c r="B76" s="12" t="s">
        <v>126</v>
      </c>
      <c r="C76" s="10" t="s">
        <v>245</v>
      </c>
      <c r="D76" s="82">
        <f t="shared" si="1"/>
        <v>0</v>
      </c>
      <c r="E76" s="82"/>
      <c r="F76" s="82"/>
      <c r="G76" s="82"/>
      <c r="H76" s="80">
        <f>D76-'[6] СМП  (12-24)'!D78</f>
        <v>0</v>
      </c>
      <c r="I76" s="80">
        <f>E76-'[6] СМП  (12-24)'!E78</f>
        <v>0</v>
      </c>
      <c r="J76" s="80">
        <f>F76-'[6] СМП  (12-24)'!F78</f>
        <v>0</v>
      </c>
      <c r="K76" s="80">
        <f>G76-'[6] СМП  (12-24)'!G78</f>
        <v>0</v>
      </c>
    </row>
    <row r="77" spans="1:11" s="1" customFormat="1" ht="24" x14ac:dyDescent="0.2">
      <c r="A77" s="20">
        <v>67</v>
      </c>
      <c r="B77" s="13" t="s">
        <v>127</v>
      </c>
      <c r="C77" s="10" t="s">
        <v>246</v>
      </c>
      <c r="D77" s="82">
        <f t="shared" ref="D77:D140" si="2">E77+F77+G77</f>
        <v>0</v>
      </c>
      <c r="E77" s="82"/>
      <c r="F77" s="82"/>
      <c r="G77" s="82"/>
      <c r="H77" s="80">
        <f>D77-'[6] СМП  (12-24)'!D79</f>
        <v>0</v>
      </c>
      <c r="I77" s="80">
        <f>E77-'[6] СМП  (12-24)'!E79</f>
        <v>0</v>
      </c>
      <c r="J77" s="80">
        <f>F77-'[6] СМП  (12-24)'!F79</f>
        <v>0</v>
      </c>
      <c r="K77" s="80">
        <f>G77-'[6] СМП  (12-24)'!G79</f>
        <v>0</v>
      </c>
    </row>
    <row r="78" spans="1:11" s="1" customFormat="1" ht="24" x14ac:dyDescent="0.2">
      <c r="A78" s="20">
        <v>68</v>
      </c>
      <c r="B78" s="13" t="s">
        <v>128</v>
      </c>
      <c r="C78" s="10" t="s">
        <v>247</v>
      </c>
      <c r="D78" s="82">
        <f t="shared" si="2"/>
        <v>0</v>
      </c>
      <c r="E78" s="82"/>
      <c r="F78" s="82"/>
      <c r="G78" s="82"/>
      <c r="H78" s="80">
        <f>D78-'[6] СМП  (12-24)'!D80</f>
        <v>0</v>
      </c>
      <c r="I78" s="80">
        <f>E78-'[6] СМП  (12-24)'!E80</f>
        <v>0</v>
      </c>
      <c r="J78" s="80">
        <f>F78-'[6] СМП  (12-24)'!F80</f>
        <v>0</v>
      </c>
      <c r="K78" s="80">
        <f>G78-'[6] СМП  (12-24)'!G80</f>
        <v>0</v>
      </c>
    </row>
    <row r="79" spans="1:11" s="1" customFormat="1" ht="24" x14ac:dyDescent="0.2">
      <c r="A79" s="20">
        <v>69</v>
      </c>
      <c r="B79" s="12" t="s">
        <v>129</v>
      </c>
      <c r="C79" s="10" t="s">
        <v>248</v>
      </c>
      <c r="D79" s="82">
        <f t="shared" si="2"/>
        <v>0</v>
      </c>
      <c r="E79" s="82"/>
      <c r="F79" s="82"/>
      <c r="G79" s="82"/>
      <c r="H79" s="80">
        <f>D79-'[6] СМП  (12-24)'!D81</f>
        <v>0</v>
      </c>
      <c r="I79" s="80">
        <f>E79-'[6] СМП  (12-24)'!E81</f>
        <v>0</v>
      </c>
      <c r="J79" s="80">
        <f>F79-'[6] СМП  (12-24)'!F81</f>
        <v>0</v>
      </c>
      <c r="K79" s="80">
        <f>G79-'[6] СМП  (12-24)'!G81</f>
        <v>0</v>
      </c>
    </row>
    <row r="80" spans="1:11" s="1" customFormat="1" ht="24" x14ac:dyDescent="0.2">
      <c r="A80" s="20">
        <v>70</v>
      </c>
      <c r="B80" s="12" t="s">
        <v>130</v>
      </c>
      <c r="C80" s="10" t="s">
        <v>249</v>
      </c>
      <c r="D80" s="82">
        <f t="shared" si="2"/>
        <v>0</v>
      </c>
      <c r="E80" s="82"/>
      <c r="F80" s="82"/>
      <c r="G80" s="82"/>
      <c r="H80" s="80">
        <f>D80-'[6] СМП  (12-24)'!D82</f>
        <v>0</v>
      </c>
      <c r="I80" s="80">
        <f>E80-'[6] СМП  (12-24)'!E82</f>
        <v>0</v>
      </c>
      <c r="J80" s="80">
        <f>F80-'[6] СМП  (12-24)'!F82</f>
        <v>0</v>
      </c>
      <c r="K80" s="80">
        <f>G80-'[6] СМП  (12-24)'!G82</f>
        <v>0</v>
      </c>
    </row>
    <row r="81" spans="1:11" s="1" customFormat="1" ht="24" x14ac:dyDescent="0.2">
      <c r="A81" s="20">
        <v>71</v>
      </c>
      <c r="B81" s="12" t="s">
        <v>131</v>
      </c>
      <c r="C81" s="10" t="s">
        <v>250</v>
      </c>
      <c r="D81" s="82">
        <f t="shared" si="2"/>
        <v>0</v>
      </c>
      <c r="E81" s="82"/>
      <c r="F81" s="82"/>
      <c r="G81" s="82"/>
      <c r="H81" s="80">
        <f>D81-'[6] СМП  (12-24)'!D83</f>
        <v>0</v>
      </c>
      <c r="I81" s="80">
        <f>E81-'[6] СМП  (12-24)'!E83</f>
        <v>0</v>
      </c>
      <c r="J81" s="80">
        <f>F81-'[6] СМП  (12-24)'!F83</f>
        <v>0</v>
      </c>
      <c r="K81" s="80">
        <f>G81-'[6] СМП  (12-24)'!G83</f>
        <v>0</v>
      </c>
    </row>
    <row r="82" spans="1:11" s="1" customFormat="1" x14ac:dyDescent="0.2">
      <c r="A82" s="20">
        <v>72</v>
      </c>
      <c r="B82" s="21" t="s">
        <v>132</v>
      </c>
      <c r="C82" s="10" t="s">
        <v>133</v>
      </c>
      <c r="D82" s="82">
        <f t="shared" si="2"/>
        <v>0</v>
      </c>
      <c r="E82" s="82"/>
      <c r="F82" s="82"/>
      <c r="G82" s="82"/>
      <c r="H82" s="80">
        <f>D82-'[6] СМП  (12-24)'!D84</f>
        <v>0</v>
      </c>
      <c r="I82" s="80">
        <f>E82-'[6] СМП  (12-24)'!E84</f>
        <v>0</v>
      </c>
      <c r="J82" s="80">
        <f>F82-'[6] СМП  (12-24)'!F84</f>
        <v>0</v>
      </c>
      <c r="K82" s="80">
        <f>G82-'[6] СМП  (12-24)'!G84</f>
        <v>0</v>
      </c>
    </row>
    <row r="83" spans="1:11" s="1" customFormat="1" ht="13.5" customHeight="1" x14ac:dyDescent="0.2">
      <c r="A83" s="20">
        <v>73</v>
      </c>
      <c r="B83" s="12" t="s">
        <v>134</v>
      </c>
      <c r="C83" s="10" t="s">
        <v>251</v>
      </c>
      <c r="D83" s="82">
        <f t="shared" si="2"/>
        <v>0</v>
      </c>
      <c r="E83" s="82"/>
      <c r="F83" s="82"/>
      <c r="G83" s="82"/>
      <c r="H83" s="80">
        <f>D83-'[6] СМП  (12-24)'!D85</f>
        <v>0</v>
      </c>
      <c r="I83" s="80">
        <f>E83-'[6] СМП  (12-24)'!E85</f>
        <v>0</v>
      </c>
      <c r="J83" s="80">
        <f>F83-'[6] СМП  (12-24)'!F85</f>
        <v>0</v>
      </c>
      <c r="K83" s="80">
        <f>G83-'[6] СМП  (12-24)'!G85</f>
        <v>0</v>
      </c>
    </row>
    <row r="84" spans="1:11" s="1" customFormat="1" ht="14.25" customHeight="1" x14ac:dyDescent="0.2">
      <c r="A84" s="20">
        <v>74</v>
      </c>
      <c r="B84" s="21" t="s">
        <v>135</v>
      </c>
      <c r="C84" s="10" t="s">
        <v>35</v>
      </c>
      <c r="D84" s="82">
        <f t="shared" si="2"/>
        <v>0</v>
      </c>
      <c r="E84" s="82"/>
      <c r="F84" s="82"/>
      <c r="G84" s="82"/>
      <c r="H84" s="80">
        <f>D84-'[6] СМП  (12-24)'!D86</f>
        <v>0</v>
      </c>
      <c r="I84" s="80">
        <f>E84-'[6] СМП  (12-24)'!E86</f>
        <v>0</v>
      </c>
      <c r="J84" s="80">
        <f>F84-'[6] СМП  (12-24)'!F86</f>
        <v>0</v>
      </c>
      <c r="K84" s="80">
        <f>G84-'[6] СМП  (12-24)'!G86</f>
        <v>0</v>
      </c>
    </row>
    <row r="85" spans="1:11" s="1" customFormat="1" x14ac:dyDescent="0.2">
      <c r="A85" s="20">
        <v>75</v>
      </c>
      <c r="B85" s="12" t="s">
        <v>136</v>
      </c>
      <c r="C85" s="10" t="s">
        <v>436</v>
      </c>
      <c r="D85" s="82">
        <f t="shared" si="2"/>
        <v>0</v>
      </c>
      <c r="E85" s="82"/>
      <c r="F85" s="82"/>
      <c r="G85" s="82"/>
      <c r="H85" s="80">
        <f>D85-'[6] СМП  (12-24)'!D87</f>
        <v>0</v>
      </c>
      <c r="I85" s="80">
        <f>E85-'[6] СМП  (12-24)'!E87</f>
        <v>0</v>
      </c>
      <c r="J85" s="80">
        <f>F85-'[6] СМП  (12-24)'!F87</f>
        <v>0</v>
      </c>
      <c r="K85" s="80">
        <f>G85-'[6] СМП  (12-24)'!G87</f>
        <v>0</v>
      </c>
    </row>
    <row r="86" spans="1:11" s="1" customFormat="1" x14ac:dyDescent="0.2">
      <c r="A86" s="20">
        <v>76</v>
      </c>
      <c r="B86" s="12" t="s">
        <v>137</v>
      </c>
      <c r="C86" s="10" t="s">
        <v>36</v>
      </c>
      <c r="D86" s="82">
        <f t="shared" si="2"/>
        <v>0</v>
      </c>
      <c r="E86" s="82"/>
      <c r="F86" s="82"/>
      <c r="G86" s="82"/>
      <c r="H86" s="80">
        <f>D86-'[6] СМП  (12-24)'!D88</f>
        <v>0</v>
      </c>
      <c r="I86" s="80">
        <f>E86-'[6] СМП  (12-24)'!E88</f>
        <v>0</v>
      </c>
      <c r="J86" s="80">
        <f>F86-'[6] СМП  (12-24)'!F88</f>
        <v>0</v>
      </c>
      <c r="K86" s="80">
        <f>G86-'[6] СМП  (12-24)'!G88</f>
        <v>0</v>
      </c>
    </row>
    <row r="87" spans="1:11" s="1" customFormat="1" x14ac:dyDescent="0.2">
      <c r="A87" s="20">
        <v>77</v>
      </c>
      <c r="B87" s="12" t="s">
        <v>138</v>
      </c>
      <c r="C87" s="10" t="s">
        <v>50</v>
      </c>
      <c r="D87" s="82">
        <f t="shared" si="2"/>
        <v>0</v>
      </c>
      <c r="E87" s="82"/>
      <c r="F87" s="82"/>
      <c r="G87" s="82"/>
      <c r="H87" s="80">
        <f>D87-'[6] СМП  (12-24)'!D89</f>
        <v>-2009285968</v>
      </c>
      <c r="I87" s="80">
        <f>E87-'[6] СМП  (12-24)'!E89</f>
        <v>-1841266226</v>
      </c>
      <c r="J87" s="80">
        <f>F87-'[6] СМП  (12-24)'!F89</f>
        <v>-5631375</v>
      </c>
      <c r="K87" s="80">
        <f>G87-'[6] СМП  (12-24)'!G89</f>
        <v>-162388367</v>
      </c>
    </row>
    <row r="88" spans="1:11" s="1" customFormat="1" x14ac:dyDescent="0.2">
      <c r="A88" s="20">
        <v>78</v>
      </c>
      <c r="B88" s="12" t="s">
        <v>139</v>
      </c>
      <c r="C88" s="10" t="s">
        <v>232</v>
      </c>
      <c r="D88" s="82">
        <f t="shared" si="2"/>
        <v>0</v>
      </c>
      <c r="E88" s="82"/>
      <c r="F88" s="82"/>
      <c r="G88" s="82"/>
      <c r="H88" s="80">
        <f>D88-'[6] СМП  (12-24)'!D90</f>
        <v>0</v>
      </c>
      <c r="I88" s="80">
        <f>E88-'[6] СМП  (12-24)'!E90</f>
        <v>0</v>
      </c>
      <c r="J88" s="80">
        <f>F88-'[6] СМП  (12-24)'!F90</f>
        <v>0</v>
      </c>
      <c r="K88" s="80">
        <f>G88-'[6] СМП  (12-24)'!G90</f>
        <v>0</v>
      </c>
    </row>
    <row r="89" spans="1:11" s="1" customFormat="1" x14ac:dyDescent="0.2">
      <c r="A89" s="20">
        <v>79</v>
      </c>
      <c r="B89" s="12" t="s">
        <v>140</v>
      </c>
      <c r="C89" s="10" t="s">
        <v>313</v>
      </c>
      <c r="D89" s="82">
        <f t="shared" si="2"/>
        <v>0</v>
      </c>
      <c r="E89" s="82"/>
      <c r="F89" s="82"/>
      <c r="G89" s="82"/>
      <c r="H89" s="80">
        <f>D89-'[6] СМП  (12-24)'!D91</f>
        <v>0</v>
      </c>
      <c r="I89" s="80">
        <f>E89-'[6] СМП  (12-24)'!E91</f>
        <v>0</v>
      </c>
      <c r="J89" s="80">
        <f>F89-'[6] СМП  (12-24)'!F91</f>
        <v>0</v>
      </c>
      <c r="K89" s="80">
        <f>G89-'[6] СМП  (12-24)'!G91</f>
        <v>0</v>
      </c>
    </row>
    <row r="90" spans="1:11" s="1" customFormat="1" x14ac:dyDescent="0.2">
      <c r="A90" s="20">
        <v>80</v>
      </c>
      <c r="B90" s="13" t="s">
        <v>141</v>
      </c>
      <c r="C90" s="10" t="s">
        <v>262</v>
      </c>
      <c r="D90" s="82">
        <f t="shared" si="2"/>
        <v>3227101557</v>
      </c>
      <c r="E90" s="82">
        <v>3020676775</v>
      </c>
      <c r="F90" s="82">
        <v>13404324</v>
      </c>
      <c r="G90" s="82">
        <v>193020458</v>
      </c>
      <c r="H90" s="80">
        <f>D90-'[6] СМП  (12-24)'!D92</f>
        <v>3227101557</v>
      </c>
      <c r="I90" s="80">
        <f>E90-'[6] СМП  (12-24)'!E92</f>
        <v>3020676775</v>
      </c>
      <c r="J90" s="80">
        <f>F90-'[6] СМП  (12-24)'!F92</f>
        <v>13404324</v>
      </c>
      <c r="K90" s="80">
        <f>G90-'[6] СМП  (12-24)'!G92</f>
        <v>193020458</v>
      </c>
    </row>
    <row r="91" spans="1:11" s="1" customFormat="1" ht="24" x14ac:dyDescent="0.2">
      <c r="A91" s="218">
        <v>81</v>
      </c>
      <c r="B91" s="221" t="s">
        <v>142</v>
      </c>
      <c r="C91" s="16" t="s">
        <v>252</v>
      </c>
      <c r="D91" s="82">
        <f t="shared" si="2"/>
        <v>0</v>
      </c>
      <c r="E91" s="82"/>
      <c r="F91" s="82"/>
      <c r="G91" s="82"/>
      <c r="H91" s="80">
        <f>D91-'[6] СМП  (12-24)'!D93</f>
        <v>0</v>
      </c>
      <c r="I91" s="80">
        <f>E91-'[6] СМП  (12-24)'!E93</f>
        <v>0</v>
      </c>
      <c r="J91" s="80">
        <f>F91-'[6] СМП  (12-24)'!F93</f>
        <v>0</v>
      </c>
      <c r="K91" s="80">
        <f>G91-'[6] СМП  (12-24)'!G93</f>
        <v>0</v>
      </c>
    </row>
    <row r="92" spans="1:11" s="1" customFormat="1" ht="36" x14ac:dyDescent="0.2">
      <c r="A92" s="219"/>
      <c r="B92" s="222"/>
      <c r="C92" s="10" t="s">
        <v>311</v>
      </c>
      <c r="D92" s="82">
        <f t="shared" si="2"/>
        <v>0</v>
      </c>
      <c r="E92" s="82"/>
      <c r="F92" s="82"/>
      <c r="G92" s="82"/>
      <c r="H92" s="80">
        <f>D92-'[6] СМП  (12-24)'!D94</f>
        <v>0</v>
      </c>
      <c r="I92" s="80">
        <f>E92-'[6] СМП  (12-24)'!E94</f>
        <v>0</v>
      </c>
      <c r="J92" s="80">
        <f>F92-'[6] СМП  (12-24)'!F94</f>
        <v>0</v>
      </c>
      <c r="K92" s="80">
        <f>G92-'[6] СМП  (12-24)'!G94</f>
        <v>0</v>
      </c>
    </row>
    <row r="93" spans="1:11" s="1" customFormat="1" ht="24" x14ac:dyDescent="0.2">
      <c r="A93" s="219"/>
      <c r="B93" s="222"/>
      <c r="C93" s="10" t="s">
        <v>253</v>
      </c>
      <c r="D93" s="82">
        <f t="shared" si="2"/>
        <v>0</v>
      </c>
      <c r="E93" s="82"/>
      <c r="F93" s="82"/>
      <c r="G93" s="82"/>
      <c r="H93" s="80">
        <f>D93-'[6] СМП  (12-24)'!D95</f>
        <v>0</v>
      </c>
      <c r="I93" s="80">
        <f>E93-'[6] СМП  (12-24)'!E95</f>
        <v>0</v>
      </c>
      <c r="J93" s="80">
        <f>F93-'[6] СМП  (12-24)'!F95</f>
        <v>0</v>
      </c>
      <c r="K93" s="80">
        <f>G93-'[6] СМП  (12-24)'!G95</f>
        <v>0</v>
      </c>
    </row>
    <row r="94" spans="1:11" s="1" customFormat="1" ht="36" x14ac:dyDescent="0.2">
      <c r="A94" s="220"/>
      <c r="B94" s="223"/>
      <c r="C94" s="22" t="s">
        <v>312</v>
      </c>
      <c r="D94" s="82">
        <f t="shared" si="2"/>
        <v>0</v>
      </c>
      <c r="E94" s="82"/>
      <c r="F94" s="82"/>
      <c r="G94" s="82"/>
      <c r="H94" s="80">
        <f>D94-'[6] СМП  (12-24)'!D96</f>
        <v>0</v>
      </c>
      <c r="I94" s="80">
        <f>E94-'[6] СМП  (12-24)'!E96</f>
        <v>0</v>
      </c>
      <c r="J94" s="80">
        <f>F94-'[6] СМП  (12-24)'!F96</f>
        <v>0</v>
      </c>
      <c r="K94" s="80">
        <f>G94-'[6] СМП  (12-24)'!G96</f>
        <v>0</v>
      </c>
    </row>
    <row r="95" spans="1:11" s="1" customFormat="1" ht="24" x14ac:dyDescent="0.2">
      <c r="A95" s="20">
        <v>82</v>
      </c>
      <c r="B95" s="13" t="s">
        <v>143</v>
      </c>
      <c r="C95" s="10" t="s">
        <v>49</v>
      </c>
      <c r="D95" s="82">
        <f t="shared" si="2"/>
        <v>0</v>
      </c>
      <c r="E95" s="82"/>
      <c r="F95" s="82"/>
      <c r="G95" s="82"/>
      <c r="H95" s="80">
        <f>D95-'[6] СМП  (12-24)'!D97</f>
        <v>0</v>
      </c>
      <c r="I95" s="80">
        <f>E95-'[6] СМП  (12-24)'!E97</f>
        <v>0</v>
      </c>
      <c r="J95" s="80">
        <f>F95-'[6] СМП  (12-24)'!F97</f>
        <v>0</v>
      </c>
      <c r="K95" s="80">
        <f>G95-'[6] СМП  (12-24)'!G97</f>
        <v>0</v>
      </c>
    </row>
    <row r="96" spans="1:11" s="1" customFormat="1" x14ac:dyDescent="0.2">
      <c r="A96" s="20">
        <v>83</v>
      </c>
      <c r="B96" s="13" t="s">
        <v>144</v>
      </c>
      <c r="C96" s="10" t="s">
        <v>145</v>
      </c>
      <c r="D96" s="82">
        <f t="shared" si="2"/>
        <v>0</v>
      </c>
      <c r="E96" s="82"/>
      <c r="F96" s="82"/>
      <c r="G96" s="82"/>
      <c r="H96" s="80">
        <f>D96-'[6] СМП  (12-24)'!D98</f>
        <v>0</v>
      </c>
      <c r="I96" s="80">
        <f>E96-'[6] СМП  (12-24)'!E98</f>
        <v>0</v>
      </c>
      <c r="J96" s="80">
        <f>F96-'[6] СМП  (12-24)'!F98</f>
        <v>0</v>
      </c>
      <c r="K96" s="80">
        <f>G96-'[6] СМП  (12-24)'!G98</f>
        <v>0</v>
      </c>
    </row>
    <row r="97" spans="1:11" s="1" customFormat="1" x14ac:dyDescent="0.2">
      <c r="A97" s="20">
        <v>84</v>
      </c>
      <c r="B97" s="21" t="s">
        <v>146</v>
      </c>
      <c r="C97" s="10" t="s">
        <v>147</v>
      </c>
      <c r="D97" s="82">
        <f t="shared" si="2"/>
        <v>0</v>
      </c>
      <c r="E97" s="82"/>
      <c r="F97" s="82"/>
      <c r="G97" s="82"/>
      <c r="H97" s="80">
        <f>D97-'[6] СМП  (12-24)'!D99</f>
        <v>0</v>
      </c>
      <c r="I97" s="80">
        <f>E97-'[6] СМП  (12-24)'!E99</f>
        <v>0</v>
      </c>
      <c r="J97" s="80">
        <f>F97-'[6] СМП  (12-24)'!F99</f>
        <v>0</v>
      </c>
      <c r="K97" s="80">
        <f>G97-'[6] СМП  (12-24)'!G99</f>
        <v>0</v>
      </c>
    </row>
    <row r="98" spans="1:11" s="1" customFormat="1" x14ac:dyDescent="0.2">
      <c r="A98" s="20">
        <v>85</v>
      </c>
      <c r="B98" s="13" t="s">
        <v>148</v>
      </c>
      <c r="C98" s="10" t="s">
        <v>27</v>
      </c>
      <c r="D98" s="82">
        <f t="shared" si="2"/>
        <v>0</v>
      </c>
      <c r="E98" s="82"/>
      <c r="F98" s="82"/>
      <c r="G98" s="82"/>
      <c r="H98" s="80">
        <f>D98-'[6] СМП  (12-24)'!D100</f>
        <v>0</v>
      </c>
      <c r="I98" s="80">
        <f>E98-'[6] СМП  (12-24)'!E100</f>
        <v>0</v>
      </c>
      <c r="J98" s="80">
        <f>F98-'[6] СМП  (12-24)'!F100</f>
        <v>0</v>
      </c>
      <c r="K98" s="80">
        <f>G98-'[6] СМП  (12-24)'!G100</f>
        <v>0</v>
      </c>
    </row>
    <row r="99" spans="1:11" s="1" customFormat="1" x14ac:dyDescent="0.2">
      <c r="A99" s="20">
        <v>86</v>
      </c>
      <c r="B99" s="21" t="s">
        <v>149</v>
      </c>
      <c r="C99" s="10" t="s">
        <v>12</v>
      </c>
      <c r="D99" s="82">
        <f t="shared" si="2"/>
        <v>0</v>
      </c>
      <c r="E99" s="82"/>
      <c r="F99" s="82"/>
      <c r="G99" s="82"/>
      <c r="H99" s="80">
        <f>D99-'[6] СМП  (12-24)'!D101</f>
        <v>0</v>
      </c>
      <c r="I99" s="80">
        <f>E99-'[6] СМП  (12-24)'!E101</f>
        <v>0</v>
      </c>
      <c r="J99" s="80">
        <f>F99-'[6] СМП  (12-24)'!F101</f>
        <v>0</v>
      </c>
      <c r="K99" s="80">
        <f>G99-'[6] СМП  (12-24)'!G101</f>
        <v>0</v>
      </c>
    </row>
    <row r="100" spans="1:11" s="1" customFormat="1" x14ac:dyDescent="0.2">
      <c r="A100" s="20">
        <v>87</v>
      </c>
      <c r="B100" s="21" t="s">
        <v>150</v>
      </c>
      <c r="C100" s="10" t="s">
        <v>26</v>
      </c>
      <c r="D100" s="82">
        <f t="shared" si="2"/>
        <v>0</v>
      </c>
      <c r="E100" s="82"/>
      <c r="F100" s="82"/>
      <c r="G100" s="82"/>
      <c r="H100" s="80">
        <f>D100-'[6] СМП  (12-24)'!D102</f>
        <v>0</v>
      </c>
      <c r="I100" s="80">
        <f>E100-'[6] СМП  (12-24)'!E102</f>
        <v>0</v>
      </c>
      <c r="J100" s="80">
        <f>F100-'[6] СМП  (12-24)'!F102</f>
        <v>0</v>
      </c>
      <c r="K100" s="80">
        <f>G100-'[6] СМП  (12-24)'!G102</f>
        <v>0</v>
      </c>
    </row>
    <row r="101" spans="1:11" s="1" customFormat="1" x14ac:dyDescent="0.2">
      <c r="A101" s="20">
        <v>88</v>
      </c>
      <c r="B101" s="13" t="s">
        <v>151</v>
      </c>
      <c r="C101" s="10" t="s">
        <v>43</v>
      </c>
      <c r="D101" s="82">
        <f t="shared" si="2"/>
        <v>0</v>
      </c>
      <c r="E101" s="82"/>
      <c r="F101" s="82"/>
      <c r="G101" s="82"/>
      <c r="H101" s="80">
        <f>D101-'[6] СМП  (12-24)'!D103</f>
        <v>0</v>
      </c>
      <c r="I101" s="80">
        <f>E101-'[6] СМП  (12-24)'!E103</f>
        <v>0</v>
      </c>
      <c r="J101" s="80">
        <f>F101-'[6] СМП  (12-24)'!F103</f>
        <v>0</v>
      </c>
      <c r="K101" s="80">
        <f>G101-'[6] СМП  (12-24)'!G103</f>
        <v>0</v>
      </c>
    </row>
    <row r="102" spans="1:11" s="1" customFormat="1" x14ac:dyDescent="0.2">
      <c r="A102" s="20">
        <v>89</v>
      </c>
      <c r="B102" s="12" t="s">
        <v>153</v>
      </c>
      <c r="C102" s="10" t="s">
        <v>28</v>
      </c>
      <c r="D102" s="82">
        <f t="shared" si="2"/>
        <v>0</v>
      </c>
      <c r="E102" s="82"/>
      <c r="F102" s="82"/>
      <c r="G102" s="82"/>
      <c r="H102" s="80">
        <f>D102-'[6] СМП  (12-24)'!D104</f>
        <v>0</v>
      </c>
      <c r="I102" s="80">
        <f>E102-'[6] СМП  (12-24)'!E104</f>
        <v>0</v>
      </c>
      <c r="J102" s="80">
        <f>F102-'[6] СМП  (12-24)'!F104</f>
        <v>0</v>
      </c>
      <c r="K102" s="80">
        <f>G102-'[6] СМП  (12-24)'!G104</f>
        <v>0</v>
      </c>
    </row>
    <row r="103" spans="1:11" s="1" customFormat="1" x14ac:dyDescent="0.2">
      <c r="A103" s="20">
        <v>90</v>
      </c>
      <c r="B103" s="12" t="s">
        <v>154</v>
      </c>
      <c r="C103" s="10" t="s">
        <v>29</v>
      </c>
      <c r="D103" s="82">
        <f t="shared" si="2"/>
        <v>0</v>
      </c>
      <c r="E103" s="82"/>
      <c r="F103" s="82"/>
      <c r="G103" s="82"/>
      <c r="H103" s="80">
        <f>D103-'[6] СМП  (12-24)'!D105</f>
        <v>0</v>
      </c>
      <c r="I103" s="80">
        <f>E103-'[6] СМП  (12-24)'!E105</f>
        <v>0</v>
      </c>
      <c r="J103" s="80">
        <f>F103-'[6] СМП  (12-24)'!F105</f>
        <v>0</v>
      </c>
      <c r="K103" s="80">
        <f>G103-'[6] СМП  (12-24)'!G105</f>
        <v>0</v>
      </c>
    </row>
    <row r="104" spans="1:11" s="1" customFormat="1" ht="12" customHeight="1" x14ac:dyDescent="0.2">
      <c r="A104" s="20">
        <v>91</v>
      </c>
      <c r="B104" s="21" t="s">
        <v>155</v>
      </c>
      <c r="C104" s="10" t="s">
        <v>14</v>
      </c>
      <c r="D104" s="82">
        <f t="shared" si="2"/>
        <v>0</v>
      </c>
      <c r="E104" s="82"/>
      <c r="F104" s="82"/>
      <c r="G104" s="82"/>
      <c r="H104" s="80">
        <f>D104-'[6] СМП  (12-24)'!D106</f>
        <v>0</v>
      </c>
      <c r="I104" s="80">
        <f>E104-'[6] СМП  (12-24)'!E106</f>
        <v>0</v>
      </c>
      <c r="J104" s="80">
        <f>F104-'[6] СМП  (12-24)'!F106</f>
        <v>0</v>
      </c>
      <c r="K104" s="80">
        <f>G104-'[6] СМП  (12-24)'!G106</f>
        <v>0</v>
      </c>
    </row>
    <row r="105" spans="1:11" s="19" customFormat="1" x14ac:dyDescent="0.2">
      <c r="A105" s="20">
        <v>92</v>
      </c>
      <c r="B105" s="12" t="s">
        <v>156</v>
      </c>
      <c r="C105" s="10" t="s">
        <v>30</v>
      </c>
      <c r="D105" s="82">
        <f t="shared" si="2"/>
        <v>0</v>
      </c>
      <c r="E105" s="83"/>
      <c r="F105" s="83"/>
      <c r="G105" s="83"/>
      <c r="H105" s="80">
        <f>D105-'[6] СМП  (12-24)'!D107</f>
        <v>-113912667</v>
      </c>
      <c r="I105" s="80">
        <f>E105-'[6] СМП  (12-24)'!E107</f>
        <v>-112648710</v>
      </c>
      <c r="J105" s="80">
        <f>F105-'[6] СМП  (12-24)'!F107</f>
        <v>-1263957</v>
      </c>
      <c r="K105" s="80">
        <f>G105-'[6] СМП  (12-24)'!G107</f>
        <v>0</v>
      </c>
    </row>
    <row r="106" spans="1:11" s="1" customFormat="1" x14ac:dyDescent="0.2">
      <c r="A106" s="20">
        <v>93</v>
      </c>
      <c r="B106" s="12" t="s">
        <v>157</v>
      </c>
      <c r="C106" s="10" t="s">
        <v>15</v>
      </c>
      <c r="D106" s="82">
        <f t="shared" si="2"/>
        <v>0</v>
      </c>
      <c r="E106" s="82"/>
      <c r="F106" s="82"/>
      <c r="G106" s="82"/>
      <c r="H106" s="80">
        <f>D106-'[6] СМП  (12-24)'!D108</f>
        <v>0</v>
      </c>
      <c r="I106" s="80">
        <f>E106-'[6] СМП  (12-24)'!E108</f>
        <v>0</v>
      </c>
      <c r="J106" s="80">
        <f>F106-'[6] СМП  (12-24)'!F108</f>
        <v>0</v>
      </c>
      <c r="K106" s="80">
        <f>G106-'[6] СМП  (12-24)'!G108</f>
        <v>0</v>
      </c>
    </row>
    <row r="107" spans="1:11" s="1" customFormat="1" x14ac:dyDescent="0.2">
      <c r="A107" s="20">
        <v>94</v>
      </c>
      <c r="B107" s="13" t="s">
        <v>158</v>
      </c>
      <c r="C107" s="10" t="s">
        <v>13</v>
      </c>
      <c r="D107" s="82">
        <f t="shared" si="2"/>
        <v>128429115</v>
      </c>
      <c r="E107" s="82">
        <v>126512375</v>
      </c>
      <c r="F107" s="82">
        <v>1916740</v>
      </c>
      <c r="G107" s="82"/>
      <c r="H107" s="80">
        <f>D107-'[6] СМП  (12-24)'!D109</f>
        <v>128429115</v>
      </c>
      <c r="I107" s="80">
        <f>E107-'[6] СМП  (12-24)'!E109</f>
        <v>126512375</v>
      </c>
      <c r="J107" s="80">
        <f>F107-'[6] СМП  (12-24)'!F109</f>
        <v>1916740</v>
      </c>
      <c r="K107" s="80">
        <f>G107-'[6] СМП  (12-24)'!G109</f>
        <v>0</v>
      </c>
    </row>
    <row r="108" spans="1:11" s="1" customFormat="1" x14ac:dyDescent="0.2">
      <c r="A108" s="20">
        <v>95</v>
      </c>
      <c r="B108" s="21" t="s">
        <v>159</v>
      </c>
      <c r="C108" s="10" t="s">
        <v>31</v>
      </c>
      <c r="D108" s="82">
        <f t="shared" si="2"/>
        <v>0</v>
      </c>
      <c r="E108" s="82"/>
      <c r="F108" s="82"/>
      <c r="G108" s="82"/>
      <c r="H108" s="80">
        <f>D108-'[6] СМП  (12-24)'!D110</f>
        <v>0</v>
      </c>
      <c r="I108" s="80">
        <f>E108-'[6] СМП  (12-24)'!E110</f>
        <v>0</v>
      </c>
      <c r="J108" s="80">
        <f>F108-'[6] СМП  (12-24)'!F110</f>
        <v>0</v>
      </c>
      <c r="K108" s="80">
        <f>G108-'[6] СМП  (12-24)'!G110</f>
        <v>0</v>
      </c>
    </row>
    <row r="109" spans="1:11" s="1" customFormat="1" x14ac:dyDescent="0.2">
      <c r="A109" s="20">
        <v>96</v>
      </c>
      <c r="B109" s="12" t="s">
        <v>161</v>
      </c>
      <c r="C109" s="10" t="s">
        <v>33</v>
      </c>
      <c r="D109" s="82">
        <f t="shared" si="2"/>
        <v>0</v>
      </c>
      <c r="E109" s="82"/>
      <c r="F109" s="82"/>
      <c r="G109" s="82"/>
      <c r="H109" s="80">
        <f>D109-'[6] СМП  (12-24)'!D111</f>
        <v>0</v>
      </c>
      <c r="I109" s="80">
        <f>E109-'[6] СМП  (12-24)'!E111</f>
        <v>0</v>
      </c>
      <c r="J109" s="80">
        <f>F109-'[6] СМП  (12-24)'!F111</f>
        <v>0</v>
      </c>
      <c r="K109" s="80">
        <f>G109-'[6] СМП  (12-24)'!G111</f>
        <v>0</v>
      </c>
    </row>
    <row r="110" spans="1:11" s="1" customFormat="1" ht="13.5" customHeight="1" x14ac:dyDescent="0.2">
      <c r="A110" s="20">
        <v>97</v>
      </c>
      <c r="B110" s="12" t="s">
        <v>163</v>
      </c>
      <c r="C110" s="10" t="s">
        <v>164</v>
      </c>
      <c r="D110" s="82">
        <f t="shared" si="2"/>
        <v>0</v>
      </c>
      <c r="E110" s="82"/>
      <c r="F110" s="82"/>
      <c r="G110" s="82"/>
      <c r="H110" s="80">
        <f>D110-'[6] СМП  (12-24)'!D112</f>
        <v>0</v>
      </c>
      <c r="I110" s="80">
        <f>E110-'[6] СМП  (12-24)'!E112</f>
        <v>0</v>
      </c>
      <c r="J110" s="80">
        <f>F110-'[6] СМП  (12-24)'!F112</f>
        <v>0</v>
      </c>
      <c r="K110" s="80">
        <f>G110-'[6] СМП  (12-24)'!G112</f>
        <v>0</v>
      </c>
    </row>
    <row r="111" spans="1:11" s="1" customFormat="1" x14ac:dyDescent="0.2">
      <c r="A111" s="20">
        <v>98</v>
      </c>
      <c r="B111" s="12" t="s">
        <v>165</v>
      </c>
      <c r="C111" s="10" t="s">
        <v>166</v>
      </c>
      <c r="D111" s="82">
        <f t="shared" si="2"/>
        <v>0</v>
      </c>
      <c r="E111" s="82"/>
      <c r="F111" s="82"/>
      <c r="G111" s="82"/>
      <c r="H111" s="80">
        <f>D111-'[6] СМП  (12-24)'!D113</f>
        <v>0</v>
      </c>
      <c r="I111" s="80">
        <f>E111-'[6] СМП  (12-24)'!E113</f>
        <v>0</v>
      </c>
      <c r="J111" s="80">
        <f>F111-'[6] СМП  (12-24)'!F113</f>
        <v>0</v>
      </c>
      <c r="K111" s="80">
        <f>G111-'[6] СМП  (12-24)'!G113</f>
        <v>0</v>
      </c>
    </row>
    <row r="112" spans="1:11" s="1" customFormat="1" x14ac:dyDescent="0.2">
      <c r="A112" s="20">
        <v>99</v>
      </c>
      <c r="B112" s="21" t="s">
        <v>167</v>
      </c>
      <c r="C112" s="10" t="s">
        <v>168</v>
      </c>
      <c r="D112" s="82">
        <f t="shared" si="2"/>
        <v>0</v>
      </c>
      <c r="E112" s="82"/>
      <c r="F112" s="82"/>
      <c r="G112" s="82"/>
      <c r="H112" s="80">
        <f>D112-'[6] СМП  (12-24)'!D114</f>
        <v>0</v>
      </c>
      <c r="I112" s="80">
        <f>E112-'[6] СМП  (12-24)'!E114</f>
        <v>0</v>
      </c>
      <c r="J112" s="80">
        <f>F112-'[6] СМП  (12-24)'!F114</f>
        <v>0</v>
      </c>
      <c r="K112" s="80">
        <f>G112-'[6] СМП  (12-24)'!G114</f>
        <v>0</v>
      </c>
    </row>
    <row r="113" spans="1:11" s="1" customFormat="1" ht="12.75" customHeight="1" x14ac:dyDescent="0.2">
      <c r="A113" s="20">
        <v>100</v>
      </c>
      <c r="B113" s="21" t="s">
        <v>169</v>
      </c>
      <c r="C113" s="10" t="s">
        <v>170</v>
      </c>
      <c r="D113" s="82">
        <f t="shared" si="2"/>
        <v>0</v>
      </c>
      <c r="E113" s="82"/>
      <c r="F113" s="82"/>
      <c r="G113" s="82"/>
      <c r="H113" s="80">
        <f>D113-'[6] СМП  (12-24)'!D115</f>
        <v>0</v>
      </c>
      <c r="I113" s="80">
        <f>E113-'[6] СМП  (12-24)'!E115</f>
        <v>0</v>
      </c>
      <c r="J113" s="80">
        <f>F113-'[6] СМП  (12-24)'!F115</f>
        <v>0</v>
      </c>
      <c r="K113" s="80">
        <f>G113-'[6] СМП  (12-24)'!G115</f>
        <v>0</v>
      </c>
    </row>
    <row r="114" spans="1:11" s="1" customFormat="1" ht="24" x14ac:dyDescent="0.2">
      <c r="A114" s="20">
        <v>101</v>
      </c>
      <c r="B114" s="21" t="s">
        <v>171</v>
      </c>
      <c r="C114" s="10" t="s">
        <v>172</v>
      </c>
      <c r="D114" s="82">
        <f t="shared" si="2"/>
        <v>0</v>
      </c>
      <c r="E114" s="82"/>
      <c r="F114" s="82"/>
      <c r="G114" s="82"/>
      <c r="H114" s="80">
        <f>D114-'[6] СМП  (12-24)'!D116</f>
        <v>0</v>
      </c>
      <c r="I114" s="80">
        <f>E114-'[6] СМП  (12-24)'!E116</f>
        <v>0</v>
      </c>
      <c r="J114" s="80">
        <f>F114-'[6] СМП  (12-24)'!F116</f>
        <v>0</v>
      </c>
      <c r="K114" s="80">
        <f>G114-'[6] СМП  (12-24)'!G116</f>
        <v>0</v>
      </c>
    </row>
    <row r="115" spans="1:11" s="1" customFormat="1" x14ac:dyDescent="0.2">
      <c r="A115" s="20">
        <v>102</v>
      </c>
      <c r="B115" s="21" t="s">
        <v>173</v>
      </c>
      <c r="C115" s="10" t="s">
        <v>174</v>
      </c>
      <c r="D115" s="82">
        <f t="shared" si="2"/>
        <v>0</v>
      </c>
      <c r="E115" s="82"/>
      <c r="F115" s="82"/>
      <c r="G115" s="82"/>
      <c r="H115" s="80">
        <f>D115-'[6] СМП  (12-24)'!D117</f>
        <v>0</v>
      </c>
      <c r="I115" s="80">
        <f>E115-'[6] СМП  (12-24)'!E117</f>
        <v>0</v>
      </c>
      <c r="J115" s="80">
        <f>F115-'[6] СМП  (12-24)'!F117</f>
        <v>0</v>
      </c>
      <c r="K115" s="80">
        <f>G115-'[6] СМП  (12-24)'!G117</f>
        <v>0</v>
      </c>
    </row>
    <row r="116" spans="1:11" s="1" customFormat="1" x14ac:dyDescent="0.2">
      <c r="A116" s="20">
        <v>103</v>
      </c>
      <c r="B116" s="21" t="s">
        <v>175</v>
      </c>
      <c r="C116" s="10" t="s">
        <v>176</v>
      </c>
      <c r="D116" s="82">
        <f t="shared" si="2"/>
        <v>0</v>
      </c>
      <c r="E116" s="82"/>
      <c r="F116" s="82"/>
      <c r="G116" s="82"/>
      <c r="H116" s="80">
        <f>D116-'[6] СМП  (12-24)'!D118</f>
        <v>0</v>
      </c>
      <c r="I116" s="80">
        <f>E116-'[6] СМП  (12-24)'!E118</f>
        <v>0</v>
      </c>
      <c r="J116" s="80">
        <f>F116-'[6] СМП  (12-24)'!F118</f>
        <v>0</v>
      </c>
      <c r="K116" s="80">
        <f>G116-'[6] СМП  (12-24)'!G118</f>
        <v>0</v>
      </c>
    </row>
    <row r="117" spans="1:11" s="1" customFormat="1" x14ac:dyDescent="0.2">
      <c r="A117" s="20">
        <v>104</v>
      </c>
      <c r="B117" s="17" t="s">
        <v>177</v>
      </c>
      <c r="C117" s="15" t="s">
        <v>178</v>
      </c>
      <c r="D117" s="82">
        <f t="shared" si="2"/>
        <v>0</v>
      </c>
      <c r="E117" s="82"/>
      <c r="F117" s="82"/>
      <c r="G117" s="82"/>
      <c r="H117" s="80">
        <f>D117-'[6] СМП  (12-24)'!D119</f>
        <v>0</v>
      </c>
      <c r="I117" s="80">
        <f>E117-'[6] СМП  (12-24)'!E119</f>
        <v>0</v>
      </c>
      <c r="J117" s="80">
        <f>F117-'[6] СМП  (12-24)'!F119</f>
        <v>0</v>
      </c>
      <c r="K117" s="80">
        <f>G117-'[6] СМП  (12-24)'!G119</f>
        <v>0</v>
      </c>
    </row>
    <row r="118" spans="1:11" s="1" customFormat="1" x14ac:dyDescent="0.2">
      <c r="A118" s="20">
        <v>105</v>
      </c>
      <c r="B118" s="13" t="s">
        <v>179</v>
      </c>
      <c r="C118" s="10" t="s">
        <v>180</v>
      </c>
      <c r="D118" s="82">
        <f t="shared" si="2"/>
        <v>0</v>
      </c>
      <c r="E118" s="82"/>
      <c r="F118" s="82"/>
      <c r="G118" s="82"/>
      <c r="H118" s="80">
        <f>D118-'[6] СМП  (12-24)'!D120</f>
        <v>0</v>
      </c>
      <c r="I118" s="80">
        <f>E118-'[6] СМП  (12-24)'!E120</f>
        <v>0</v>
      </c>
      <c r="J118" s="80">
        <f>F118-'[6] СМП  (12-24)'!F120</f>
        <v>0</v>
      </c>
      <c r="K118" s="80">
        <f>G118-'[6] СМП  (12-24)'!G120</f>
        <v>0</v>
      </c>
    </row>
    <row r="119" spans="1:11" s="1" customFormat="1" ht="11.25" customHeight="1" x14ac:dyDescent="0.2">
      <c r="A119" s="20">
        <v>106</v>
      </c>
      <c r="B119" s="21" t="s">
        <v>181</v>
      </c>
      <c r="C119" s="10" t="s">
        <v>182</v>
      </c>
      <c r="D119" s="82">
        <f t="shared" si="2"/>
        <v>0</v>
      </c>
      <c r="E119" s="82"/>
      <c r="F119" s="82"/>
      <c r="G119" s="82"/>
      <c r="H119" s="80">
        <f>D119-'[6] СМП  (12-24)'!D121</f>
        <v>0</v>
      </c>
      <c r="I119" s="80">
        <f>E119-'[6] СМП  (12-24)'!E121</f>
        <v>0</v>
      </c>
      <c r="J119" s="80">
        <f>F119-'[6] СМП  (12-24)'!F121</f>
        <v>0</v>
      </c>
      <c r="K119" s="80">
        <f>G119-'[6] СМП  (12-24)'!G121</f>
        <v>0</v>
      </c>
    </row>
    <row r="120" spans="1:11" s="1" customFormat="1" x14ac:dyDescent="0.2">
      <c r="A120" s="20">
        <v>107</v>
      </c>
      <c r="B120" s="12" t="s">
        <v>183</v>
      </c>
      <c r="C120" s="18" t="s">
        <v>184</v>
      </c>
      <c r="D120" s="82">
        <f t="shared" si="2"/>
        <v>0</v>
      </c>
      <c r="E120" s="82"/>
      <c r="F120" s="82"/>
      <c r="G120" s="82"/>
      <c r="H120" s="80">
        <f>D120-'[6] СМП  (12-24)'!D122</f>
        <v>0</v>
      </c>
      <c r="I120" s="80">
        <f>E120-'[6] СМП  (12-24)'!E122</f>
        <v>0</v>
      </c>
      <c r="J120" s="80">
        <f>F120-'[6] СМП  (12-24)'!F122</f>
        <v>0</v>
      </c>
      <c r="K120" s="80">
        <f>G120-'[6] СМП  (12-24)'!G122</f>
        <v>0</v>
      </c>
    </row>
    <row r="121" spans="1:11" s="1" customFormat="1" x14ac:dyDescent="0.2">
      <c r="A121" s="20">
        <v>108</v>
      </c>
      <c r="B121" s="21" t="s">
        <v>185</v>
      </c>
      <c r="C121" s="10" t="s">
        <v>265</v>
      </c>
      <c r="D121" s="82">
        <f t="shared" si="2"/>
        <v>0</v>
      </c>
      <c r="E121" s="82"/>
      <c r="F121" s="82"/>
      <c r="G121" s="82"/>
      <c r="H121" s="80">
        <f>D121-'[6] СМП  (12-24)'!D123</f>
        <v>0</v>
      </c>
      <c r="I121" s="80">
        <f>E121-'[6] СМП  (12-24)'!E123</f>
        <v>0</v>
      </c>
      <c r="J121" s="80">
        <f>F121-'[6] СМП  (12-24)'!F123</f>
        <v>0</v>
      </c>
      <c r="K121" s="80">
        <f>G121-'[6] СМП  (12-24)'!G123</f>
        <v>0</v>
      </c>
    </row>
    <row r="122" spans="1:11" s="1" customFormat="1" ht="14.25" customHeight="1" x14ac:dyDescent="0.2">
      <c r="A122" s="20">
        <v>109</v>
      </c>
      <c r="B122" s="13" t="s">
        <v>186</v>
      </c>
      <c r="C122" s="10" t="s">
        <v>254</v>
      </c>
      <c r="D122" s="82">
        <f t="shared" si="2"/>
        <v>0</v>
      </c>
      <c r="E122" s="82"/>
      <c r="F122" s="82"/>
      <c r="G122" s="82"/>
      <c r="H122" s="80">
        <f>D122-'[6] СМП  (12-24)'!D124</f>
        <v>0</v>
      </c>
      <c r="I122" s="80">
        <f>E122-'[6] СМП  (12-24)'!E124</f>
        <v>0</v>
      </c>
      <c r="J122" s="80">
        <f>F122-'[6] СМП  (12-24)'!F124</f>
        <v>0</v>
      </c>
      <c r="K122" s="80">
        <f>G122-'[6] СМП  (12-24)'!G124</f>
        <v>0</v>
      </c>
    </row>
    <row r="123" spans="1:11" s="1" customFormat="1" x14ac:dyDescent="0.2">
      <c r="A123" s="20">
        <v>110</v>
      </c>
      <c r="B123" s="12" t="s">
        <v>335</v>
      </c>
      <c r="C123" s="10" t="s">
        <v>322</v>
      </c>
      <c r="D123" s="82">
        <f t="shared" si="2"/>
        <v>0</v>
      </c>
      <c r="E123" s="82"/>
      <c r="F123" s="82"/>
      <c r="G123" s="82"/>
      <c r="H123" s="80">
        <f>D123-'[6] СМП  (12-24)'!D125</f>
        <v>0</v>
      </c>
      <c r="I123" s="80">
        <f>E123-'[6] СМП  (12-24)'!E125</f>
        <v>0</v>
      </c>
      <c r="J123" s="80">
        <f>F123-'[6] СМП  (12-24)'!F125</f>
        <v>0</v>
      </c>
      <c r="K123" s="80">
        <f>G123-'[6] СМП  (12-24)'!G125</f>
        <v>0</v>
      </c>
    </row>
    <row r="124" spans="1:11" s="1" customFormat="1" x14ac:dyDescent="0.2">
      <c r="A124" s="20">
        <v>111</v>
      </c>
      <c r="B124" s="13" t="s">
        <v>187</v>
      </c>
      <c r="C124" s="10" t="s">
        <v>188</v>
      </c>
      <c r="D124" s="82">
        <f t="shared" si="2"/>
        <v>0</v>
      </c>
      <c r="E124" s="82"/>
      <c r="F124" s="82"/>
      <c r="G124" s="82"/>
      <c r="H124" s="80">
        <f>D124-'[6] СМП  (12-24)'!D126</f>
        <v>0</v>
      </c>
      <c r="I124" s="80">
        <f>E124-'[6] СМП  (12-24)'!E126</f>
        <v>0</v>
      </c>
      <c r="J124" s="80">
        <f>F124-'[6] СМП  (12-24)'!F126</f>
        <v>0</v>
      </c>
      <c r="K124" s="80">
        <f>G124-'[6] СМП  (12-24)'!G126</f>
        <v>0</v>
      </c>
    </row>
    <row r="125" spans="1:11" s="1" customFormat="1" ht="13.5" customHeight="1" x14ac:dyDescent="0.2">
      <c r="A125" s="20">
        <v>112</v>
      </c>
      <c r="B125" s="13" t="s">
        <v>189</v>
      </c>
      <c r="C125" s="10" t="s">
        <v>326</v>
      </c>
      <c r="D125" s="82">
        <f t="shared" si="2"/>
        <v>0</v>
      </c>
      <c r="E125" s="82"/>
      <c r="F125" s="82"/>
      <c r="G125" s="82"/>
      <c r="H125" s="80">
        <f>D125-'[6] СМП  (12-24)'!D127</f>
        <v>0</v>
      </c>
      <c r="I125" s="80">
        <f>E125-'[6] СМП  (12-24)'!E127</f>
        <v>0</v>
      </c>
      <c r="J125" s="80">
        <f>F125-'[6] СМП  (12-24)'!F127</f>
        <v>0</v>
      </c>
      <c r="K125" s="80">
        <f>G125-'[6] СМП  (12-24)'!G127</f>
        <v>0</v>
      </c>
    </row>
    <row r="126" spans="1:11" s="1" customFormat="1" x14ac:dyDescent="0.2">
      <c r="A126" s="20">
        <v>113</v>
      </c>
      <c r="B126" s="21" t="s">
        <v>190</v>
      </c>
      <c r="C126" s="10" t="s">
        <v>191</v>
      </c>
      <c r="D126" s="82">
        <f t="shared" si="2"/>
        <v>0</v>
      </c>
      <c r="E126" s="82"/>
      <c r="F126" s="82"/>
      <c r="G126" s="82"/>
      <c r="H126" s="80">
        <f>D126-'[6] СМП  (12-24)'!D128</f>
        <v>0</v>
      </c>
      <c r="I126" s="80">
        <f>E126-'[6] СМП  (12-24)'!E128</f>
        <v>0</v>
      </c>
      <c r="J126" s="80">
        <f>F126-'[6] СМП  (12-24)'!F128</f>
        <v>0</v>
      </c>
      <c r="K126" s="80">
        <f>G126-'[6] СМП  (12-24)'!G128</f>
        <v>0</v>
      </c>
    </row>
    <row r="127" spans="1:11" s="1" customFormat="1" ht="24" x14ac:dyDescent="0.2">
      <c r="A127" s="20">
        <v>114</v>
      </c>
      <c r="B127" s="21" t="s">
        <v>192</v>
      </c>
      <c r="C127" s="35" t="s">
        <v>310</v>
      </c>
      <c r="D127" s="82">
        <f t="shared" si="2"/>
        <v>0</v>
      </c>
      <c r="E127" s="82"/>
      <c r="F127" s="82"/>
      <c r="G127" s="82"/>
      <c r="H127" s="80">
        <f>D127-'[6] СМП  (12-24)'!D129</f>
        <v>0</v>
      </c>
      <c r="I127" s="80">
        <f>E127-'[6] СМП  (12-24)'!E129</f>
        <v>0</v>
      </c>
      <c r="J127" s="80">
        <f>F127-'[6] СМП  (12-24)'!F129</f>
        <v>0</v>
      </c>
      <c r="K127" s="80">
        <f>G127-'[6] СМП  (12-24)'!G129</f>
        <v>0</v>
      </c>
    </row>
    <row r="128" spans="1:11" s="1" customFormat="1" x14ac:dyDescent="0.2">
      <c r="A128" s="20">
        <v>115</v>
      </c>
      <c r="B128" s="21" t="s">
        <v>193</v>
      </c>
      <c r="C128" s="10" t="s">
        <v>229</v>
      </c>
      <c r="D128" s="82">
        <f t="shared" si="2"/>
        <v>0</v>
      </c>
      <c r="E128" s="82"/>
      <c r="F128" s="82"/>
      <c r="G128" s="82"/>
      <c r="H128" s="80">
        <f>D128-'[6] СМП  (12-24)'!D130</f>
        <v>0</v>
      </c>
      <c r="I128" s="80">
        <f>E128-'[6] СМП  (12-24)'!E130</f>
        <v>0</v>
      </c>
      <c r="J128" s="80">
        <f>F128-'[6] СМП  (12-24)'!F130</f>
        <v>0</v>
      </c>
      <c r="K128" s="80">
        <f>G128-'[6] СМП  (12-24)'!G130</f>
        <v>0</v>
      </c>
    </row>
    <row r="129" spans="1:11" ht="10.5" customHeight="1" x14ac:dyDescent="0.2">
      <c r="A129" s="20">
        <v>116</v>
      </c>
      <c r="B129" s="21" t="s">
        <v>194</v>
      </c>
      <c r="C129" s="10" t="s">
        <v>195</v>
      </c>
      <c r="D129" s="82">
        <f t="shared" si="2"/>
        <v>0</v>
      </c>
      <c r="E129" s="84"/>
      <c r="F129" s="84"/>
      <c r="G129" s="84"/>
      <c r="H129" s="80">
        <f>D129-'[6] СМП  (12-24)'!D131</f>
        <v>0</v>
      </c>
      <c r="I129" s="80">
        <f>E129-'[6] СМП  (12-24)'!E131</f>
        <v>0</v>
      </c>
      <c r="J129" s="80">
        <f>F129-'[6] СМП  (12-24)'!F131</f>
        <v>0</v>
      </c>
      <c r="K129" s="80">
        <f>G129-'[6] СМП  (12-24)'!G131</f>
        <v>0</v>
      </c>
    </row>
    <row r="130" spans="1:11" s="1" customFormat="1" x14ac:dyDescent="0.2">
      <c r="A130" s="20">
        <v>117</v>
      </c>
      <c r="B130" s="21" t="s">
        <v>196</v>
      </c>
      <c r="C130" s="10" t="s">
        <v>40</v>
      </c>
      <c r="D130" s="82">
        <f t="shared" si="2"/>
        <v>0</v>
      </c>
      <c r="E130" s="82"/>
      <c r="F130" s="82"/>
      <c r="G130" s="82"/>
      <c r="H130" s="80">
        <f>D130-'[6] СМП  (12-24)'!D132</f>
        <v>0</v>
      </c>
      <c r="I130" s="80">
        <f>E130-'[6] СМП  (12-24)'!E132</f>
        <v>0</v>
      </c>
      <c r="J130" s="80">
        <f>F130-'[6] СМП  (12-24)'!F132</f>
        <v>0</v>
      </c>
      <c r="K130" s="80">
        <f>G130-'[6] СМП  (12-24)'!G132</f>
        <v>0</v>
      </c>
    </row>
    <row r="131" spans="1:11" s="1" customFormat="1" x14ac:dyDescent="0.2">
      <c r="A131" s="20">
        <v>118</v>
      </c>
      <c r="B131" s="12" t="s">
        <v>197</v>
      </c>
      <c r="C131" s="10" t="s">
        <v>46</v>
      </c>
      <c r="D131" s="82">
        <f t="shared" si="2"/>
        <v>0</v>
      </c>
      <c r="E131" s="82"/>
      <c r="F131" s="82"/>
      <c r="G131" s="82"/>
      <c r="H131" s="80">
        <f>D131-'[6] СМП  (12-24)'!D133</f>
        <v>0</v>
      </c>
      <c r="I131" s="80">
        <f>E131-'[6] СМП  (12-24)'!E133</f>
        <v>0</v>
      </c>
      <c r="J131" s="80">
        <f>F131-'[6] СМП  (12-24)'!F133</f>
        <v>0</v>
      </c>
      <c r="K131" s="80">
        <f>G131-'[6] СМП  (12-24)'!G133</f>
        <v>0</v>
      </c>
    </row>
    <row r="132" spans="1:11" s="1" customFormat="1" x14ac:dyDescent="0.2">
      <c r="A132" s="20">
        <v>119</v>
      </c>
      <c r="B132" s="12" t="s">
        <v>198</v>
      </c>
      <c r="C132" s="10" t="s">
        <v>231</v>
      </c>
      <c r="D132" s="82">
        <f t="shared" si="2"/>
        <v>0</v>
      </c>
      <c r="E132" s="82"/>
      <c r="F132" s="82"/>
      <c r="G132" s="82"/>
      <c r="H132" s="80">
        <f>D132-'[6] СМП  (12-24)'!D134</f>
        <v>0</v>
      </c>
      <c r="I132" s="80">
        <f>E132-'[6] СМП  (12-24)'!E134</f>
        <v>0</v>
      </c>
      <c r="J132" s="80">
        <f>F132-'[6] СМП  (12-24)'!F134</f>
        <v>0</v>
      </c>
      <c r="K132" s="80">
        <f>G132-'[6] СМП  (12-24)'!G134</f>
        <v>0</v>
      </c>
    </row>
    <row r="133" spans="1:11" s="1" customFormat="1" x14ac:dyDescent="0.2">
      <c r="A133" s="20">
        <v>120</v>
      </c>
      <c r="B133" s="12" t="s">
        <v>199</v>
      </c>
      <c r="C133" s="10" t="s">
        <v>48</v>
      </c>
      <c r="D133" s="82">
        <f t="shared" si="2"/>
        <v>0</v>
      </c>
      <c r="E133" s="82"/>
      <c r="F133" s="82"/>
      <c r="G133" s="82"/>
      <c r="H133" s="80">
        <f>D133-'[6] СМП  (12-24)'!D135</f>
        <v>0</v>
      </c>
      <c r="I133" s="80">
        <f>E133-'[6] СМП  (12-24)'!E135</f>
        <v>0</v>
      </c>
      <c r="J133" s="80">
        <f>F133-'[6] СМП  (12-24)'!F135</f>
        <v>0</v>
      </c>
      <c r="K133" s="80">
        <f>G133-'[6] СМП  (12-24)'!G135</f>
        <v>0</v>
      </c>
    </row>
    <row r="134" spans="1:11" s="1" customFormat="1" x14ac:dyDescent="0.2">
      <c r="A134" s="20">
        <v>121</v>
      </c>
      <c r="B134" s="21" t="s">
        <v>200</v>
      </c>
      <c r="C134" s="10" t="s">
        <v>47</v>
      </c>
      <c r="D134" s="82">
        <f t="shared" si="2"/>
        <v>0</v>
      </c>
      <c r="E134" s="82"/>
      <c r="F134" s="82"/>
      <c r="G134" s="82"/>
      <c r="H134" s="80">
        <f>D134-'[6] СМП  (12-24)'!D136</f>
        <v>0</v>
      </c>
      <c r="I134" s="80">
        <f>E134-'[6] СМП  (12-24)'!E136</f>
        <v>0</v>
      </c>
      <c r="J134" s="80">
        <f>F134-'[6] СМП  (12-24)'!F136</f>
        <v>0</v>
      </c>
      <c r="K134" s="80">
        <f>G134-'[6] СМП  (12-24)'!G136</f>
        <v>0</v>
      </c>
    </row>
    <row r="135" spans="1:11" s="1" customFormat="1" x14ac:dyDescent="0.2">
      <c r="A135" s="20">
        <v>122</v>
      </c>
      <c r="B135" s="21" t="s">
        <v>201</v>
      </c>
      <c r="C135" s="10" t="s">
        <v>202</v>
      </c>
      <c r="D135" s="82">
        <f t="shared" si="2"/>
        <v>0</v>
      </c>
      <c r="E135" s="82"/>
      <c r="F135" s="82"/>
      <c r="G135" s="82"/>
      <c r="H135" s="80">
        <f>D135-'[6] СМП  (12-24)'!D137</f>
        <v>0</v>
      </c>
      <c r="I135" s="80">
        <f>E135-'[6] СМП  (12-24)'!E137</f>
        <v>0</v>
      </c>
      <c r="J135" s="80">
        <f>F135-'[6] СМП  (12-24)'!F137</f>
        <v>0</v>
      </c>
      <c r="K135" s="80">
        <f>G135-'[6] СМП  (12-24)'!G137</f>
        <v>0</v>
      </c>
    </row>
    <row r="136" spans="1:11" s="1" customFormat="1" x14ac:dyDescent="0.2">
      <c r="A136" s="20">
        <v>123</v>
      </c>
      <c r="B136" s="21" t="s">
        <v>203</v>
      </c>
      <c r="C136" s="10" t="s">
        <v>41</v>
      </c>
      <c r="D136" s="82">
        <f t="shared" si="2"/>
        <v>0</v>
      </c>
      <c r="E136" s="82"/>
      <c r="F136" s="82"/>
      <c r="G136" s="82"/>
      <c r="H136" s="80">
        <f>D136-'[6] СМП  (12-24)'!D138</f>
        <v>0</v>
      </c>
      <c r="I136" s="80">
        <f>E136-'[6] СМП  (12-24)'!E138</f>
        <v>0</v>
      </c>
      <c r="J136" s="80">
        <f>F136-'[6] СМП  (12-24)'!F138</f>
        <v>0</v>
      </c>
      <c r="K136" s="80">
        <f>G136-'[6] СМП  (12-24)'!G138</f>
        <v>0</v>
      </c>
    </row>
    <row r="137" spans="1:11" s="1" customFormat="1" x14ac:dyDescent="0.2">
      <c r="A137" s="20">
        <v>124</v>
      </c>
      <c r="B137" s="12" t="s">
        <v>204</v>
      </c>
      <c r="C137" s="10" t="s">
        <v>230</v>
      </c>
      <c r="D137" s="82">
        <f t="shared" si="2"/>
        <v>0</v>
      </c>
      <c r="E137" s="82"/>
      <c r="F137" s="82"/>
      <c r="G137" s="82"/>
      <c r="H137" s="80">
        <f>D137-'[6] СМП  (12-24)'!D139</f>
        <v>0</v>
      </c>
      <c r="I137" s="80">
        <f>E137-'[6] СМП  (12-24)'!E139</f>
        <v>0</v>
      </c>
      <c r="J137" s="80">
        <f>F137-'[6] СМП  (12-24)'!F139</f>
        <v>0</v>
      </c>
      <c r="K137" s="80">
        <f>G137-'[6] СМП  (12-24)'!G139</f>
        <v>0</v>
      </c>
    </row>
    <row r="138" spans="1:11" s="1" customFormat="1" x14ac:dyDescent="0.2">
      <c r="A138" s="20">
        <v>125</v>
      </c>
      <c r="B138" s="13" t="s">
        <v>205</v>
      </c>
      <c r="C138" s="10" t="s">
        <v>206</v>
      </c>
      <c r="D138" s="82">
        <f t="shared" si="2"/>
        <v>0</v>
      </c>
      <c r="E138" s="82"/>
      <c r="F138" s="82"/>
      <c r="G138" s="82"/>
      <c r="H138" s="80">
        <f>D138-'[6] СМП  (12-24)'!D140</f>
        <v>0</v>
      </c>
      <c r="I138" s="80">
        <f>E138-'[6] СМП  (12-24)'!E140</f>
        <v>0</v>
      </c>
      <c r="J138" s="80">
        <f>F138-'[6] СМП  (12-24)'!F140</f>
        <v>0</v>
      </c>
      <c r="K138" s="80">
        <f>G138-'[6] СМП  (12-24)'!G140</f>
        <v>0</v>
      </c>
    </row>
    <row r="139" spans="1:11" x14ac:dyDescent="0.2">
      <c r="A139" s="20">
        <v>126</v>
      </c>
      <c r="B139" s="21" t="s">
        <v>207</v>
      </c>
      <c r="C139" s="10" t="s">
        <v>208</v>
      </c>
      <c r="D139" s="82">
        <f t="shared" si="2"/>
        <v>0</v>
      </c>
      <c r="E139" s="84"/>
      <c r="F139" s="84"/>
      <c r="G139" s="84"/>
      <c r="H139" s="80">
        <f>D139-'[6] СМП  (12-24)'!D141</f>
        <v>0</v>
      </c>
      <c r="I139" s="80">
        <f>E139-'[6] СМП  (12-24)'!E141</f>
        <v>0</v>
      </c>
      <c r="J139" s="80">
        <f>F139-'[6] СМП  (12-24)'!F141</f>
        <v>0</v>
      </c>
      <c r="K139" s="80">
        <f>G139-'[6] СМП  (12-24)'!G141</f>
        <v>0</v>
      </c>
    </row>
    <row r="140" spans="1:11" x14ac:dyDescent="0.2">
      <c r="A140" s="20">
        <v>127</v>
      </c>
      <c r="B140" s="12" t="s">
        <v>209</v>
      </c>
      <c r="C140" s="10" t="s">
        <v>210</v>
      </c>
      <c r="D140" s="82">
        <f t="shared" si="2"/>
        <v>0</v>
      </c>
      <c r="E140" s="84"/>
      <c r="F140" s="84"/>
      <c r="G140" s="84"/>
      <c r="H140" s="80">
        <f>D140-'[6] СМП  (12-24)'!D142</f>
        <v>0</v>
      </c>
      <c r="I140" s="80">
        <f>E140-'[6] СМП  (12-24)'!E142</f>
        <v>0</v>
      </c>
      <c r="J140" s="80">
        <f>F140-'[6] СМП  (12-24)'!F142</f>
        <v>0</v>
      </c>
      <c r="K140" s="80">
        <f>G140-'[6] СМП  (12-24)'!G142</f>
        <v>0</v>
      </c>
    </row>
    <row r="141" spans="1:11" x14ac:dyDescent="0.2">
      <c r="A141" s="20">
        <v>128</v>
      </c>
      <c r="B141" s="21" t="s">
        <v>211</v>
      </c>
      <c r="C141" s="10" t="s">
        <v>212</v>
      </c>
      <c r="D141" s="82">
        <f t="shared" ref="D141:D150" si="3">E141+F141+G141</f>
        <v>0</v>
      </c>
      <c r="E141" s="84"/>
      <c r="F141" s="84"/>
      <c r="G141" s="84"/>
      <c r="H141" s="80">
        <f>D141-'[6] СМП  (12-24)'!D143</f>
        <v>0</v>
      </c>
      <c r="I141" s="80">
        <f>E141-'[6] СМП  (12-24)'!E143</f>
        <v>0</v>
      </c>
      <c r="J141" s="80">
        <f>F141-'[6] СМП  (12-24)'!F143</f>
        <v>0</v>
      </c>
      <c r="K141" s="80">
        <f>G141-'[6] СМП  (12-24)'!G143</f>
        <v>0</v>
      </c>
    </row>
    <row r="142" spans="1:11" x14ac:dyDescent="0.2">
      <c r="A142" s="20">
        <v>129</v>
      </c>
      <c r="B142" s="89" t="s">
        <v>255</v>
      </c>
      <c r="C142" s="92" t="s">
        <v>256</v>
      </c>
      <c r="D142" s="82">
        <f t="shared" si="3"/>
        <v>0</v>
      </c>
      <c r="E142" s="84"/>
      <c r="F142" s="84"/>
      <c r="G142" s="84"/>
      <c r="H142" s="80">
        <f>D142-'[6] СМП  (12-24)'!D144</f>
        <v>0</v>
      </c>
      <c r="I142" s="80">
        <f>E142-'[6] СМП  (12-24)'!E144</f>
        <v>0</v>
      </c>
      <c r="J142" s="80">
        <f>F142-'[6] СМП  (12-24)'!F144</f>
        <v>0</v>
      </c>
      <c r="K142" s="80">
        <f>G142-'[6] СМП  (12-24)'!G144</f>
        <v>0</v>
      </c>
    </row>
    <row r="143" spans="1:11" x14ac:dyDescent="0.2">
      <c r="A143" s="20">
        <v>130</v>
      </c>
      <c r="B143" s="93" t="s">
        <v>257</v>
      </c>
      <c r="C143" s="40" t="s">
        <v>258</v>
      </c>
      <c r="D143" s="82">
        <f t="shared" si="3"/>
        <v>0</v>
      </c>
      <c r="E143" s="84"/>
      <c r="F143" s="84"/>
      <c r="G143" s="84"/>
      <c r="H143" s="80">
        <f>D143-'[6] СМП  (12-24)'!D145</f>
        <v>0</v>
      </c>
      <c r="I143" s="80">
        <f>E143-'[6] СМП  (12-24)'!E145</f>
        <v>0</v>
      </c>
      <c r="J143" s="80">
        <f>F143-'[6] СМП  (12-24)'!F145</f>
        <v>0</v>
      </c>
      <c r="K143" s="80">
        <f>G143-'[6] СМП  (12-24)'!G145</f>
        <v>0</v>
      </c>
    </row>
    <row r="144" spans="1:11" x14ac:dyDescent="0.2">
      <c r="A144" s="20">
        <v>131</v>
      </c>
      <c r="B144" s="94" t="s">
        <v>259</v>
      </c>
      <c r="C144" s="154" t="s">
        <v>449</v>
      </c>
      <c r="D144" s="82">
        <f t="shared" si="3"/>
        <v>0</v>
      </c>
      <c r="E144" s="84"/>
      <c r="F144" s="84"/>
      <c r="G144" s="84"/>
      <c r="H144" s="80">
        <f>D144-'[6] СМП  (12-24)'!D146</f>
        <v>0</v>
      </c>
      <c r="I144" s="80">
        <f>E144-'[6] СМП  (12-24)'!E146</f>
        <v>0</v>
      </c>
      <c r="J144" s="80">
        <f>F144-'[6] СМП  (12-24)'!F146</f>
        <v>0</v>
      </c>
      <c r="K144" s="80">
        <f>G144-'[6] СМП  (12-24)'!G146</f>
        <v>0</v>
      </c>
    </row>
    <row r="145" spans="1:56" x14ac:dyDescent="0.2">
      <c r="A145" s="20">
        <v>132</v>
      </c>
      <c r="B145" s="20" t="s">
        <v>263</v>
      </c>
      <c r="C145" s="28" t="s">
        <v>264</v>
      </c>
      <c r="D145" s="82">
        <f t="shared" si="3"/>
        <v>0</v>
      </c>
      <c r="E145" s="84"/>
      <c r="F145" s="84"/>
      <c r="G145" s="84"/>
      <c r="H145" s="80">
        <f>D145-'[6] СМП  (12-24)'!D147</f>
        <v>0</v>
      </c>
      <c r="I145" s="80">
        <f>E145-'[6] СМП  (12-24)'!E147</f>
        <v>0</v>
      </c>
      <c r="J145" s="80">
        <f>F145-'[6] СМП  (12-24)'!F147</f>
        <v>0</v>
      </c>
      <c r="K145" s="80">
        <f>G145-'[6] СМП  (12-24)'!G147</f>
        <v>0</v>
      </c>
    </row>
    <row r="146" spans="1:56" x14ac:dyDescent="0.2">
      <c r="A146" s="20">
        <v>133</v>
      </c>
      <c r="B146" s="55" t="s">
        <v>315</v>
      </c>
      <c r="C146" s="28" t="s">
        <v>314</v>
      </c>
      <c r="D146" s="82">
        <f t="shared" si="3"/>
        <v>0</v>
      </c>
      <c r="E146" s="51"/>
      <c r="F146" s="51"/>
      <c r="G146" s="51"/>
      <c r="H146" s="80">
        <f>D146-'[6] СМП  (12-24)'!D148</f>
        <v>0</v>
      </c>
      <c r="I146" s="80">
        <f>E146-'[6] СМП  (12-24)'!E148</f>
        <v>0</v>
      </c>
      <c r="J146" s="80">
        <f>F146-'[6] СМП  (12-24)'!F148</f>
        <v>0</v>
      </c>
      <c r="K146" s="80">
        <f>G146-'[6] СМП  (12-24)'!G148</f>
        <v>0</v>
      </c>
    </row>
    <row r="147" spans="1:56" s="4" customFormat="1" x14ac:dyDescent="0.2">
      <c r="A147" s="20">
        <v>134</v>
      </c>
      <c r="B147" s="55" t="s">
        <v>324</v>
      </c>
      <c r="C147" s="28" t="s">
        <v>321</v>
      </c>
      <c r="D147" s="82">
        <f t="shared" si="3"/>
        <v>0</v>
      </c>
      <c r="E147" s="51"/>
      <c r="F147" s="51"/>
      <c r="G147" s="51"/>
      <c r="H147" s="80">
        <f>D147-'[6] СМП  (12-24)'!D149</f>
        <v>0</v>
      </c>
      <c r="I147" s="80">
        <f>E147-'[6] СМП  (12-24)'!E149</f>
        <v>0</v>
      </c>
      <c r="J147" s="80">
        <f>F147-'[6] СМП  (12-24)'!F149</f>
        <v>0</v>
      </c>
      <c r="K147" s="80">
        <f>G147-'[6] СМП  (12-24)'!G149</f>
        <v>0</v>
      </c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</row>
    <row r="148" spans="1:56" s="4" customFormat="1" ht="24" x14ac:dyDescent="0.2">
      <c r="A148" s="20">
        <v>135</v>
      </c>
      <c r="B148" s="55" t="s">
        <v>439</v>
      </c>
      <c r="C148" s="15" t="s">
        <v>389</v>
      </c>
      <c r="D148" s="82">
        <f t="shared" si="3"/>
        <v>0</v>
      </c>
      <c r="E148" s="51"/>
      <c r="F148" s="51"/>
      <c r="G148" s="51"/>
      <c r="H148" s="80">
        <f>D148-'[6] СМП  (12-24)'!D151</f>
        <v>0</v>
      </c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</row>
    <row r="149" spans="1:56" ht="13.5" customHeight="1" x14ac:dyDescent="0.2">
      <c r="A149" s="20">
        <v>136</v>
      </c>
      <c r="B149" s="55" t="s">
        <v>434</v>
      </c>
      <c r="C149" s="15" t="s">
        <v>435</v>
      </c>
      <c r="D149" s="82">
        <f t="shared" si="3"/>
        <v>0</v>
      </c>
      <c r="E149" s="51"/>
      <c r="F149" s="51"/>
      <c r="G149" s="51"/>
    </row>
    <row r="150" spans="1:56" s="4" customFormat="1" x14ac:dyDescent="0.2">
      <c r="A150" s="20">
        <v>137</v>
      </c>
      <c r="B150" s="55" t="s">
        <v>452</v>
      </c>
      <c r="C150" s="15" t="s">
        <v>453</v>
      </c>
      <c r="D150" s="82">
        <f t="shared" si="3"/>
        <v>0</v>
      </c>
      <c r="E150" s="51"/>
      <c r="F150" s="51"/>
      <c r="G150" s="51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</row>
    <row r="151" spans="1:56" s="4" customFormat="1" x14ac:dyDescent="0.2">
      <c r="A151" s="6"/>
      <c r="B151" s="6"/>
      <c r="C151" s="7"/>
      <c r="D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</row>
    <row r="155" spans="1:56" x14ac:dyDescent="0.2">
      <c r="D155" s="4"/>
      <c r="E155" s="4"/>
      <c r="F155" s="4"/>
      <c r="G155" s="4"/>
    </row>
  </sheetData>
  <mergeCells count="13">
    <mergeCell ref="A91:A94"/>
    <mergeCell ref="B91:B94"/>
    <mergeCell ref="A8:C8"/>
    <mergeCell ref="A10:C10"/>
    <mergeCell ref="A2:G2"/>
    <mergeCell ref="A4:A7"/>
    <mergeCell ref="B4:B7"/>
    <mergeCell ref="C4:C7"/>
    <mergeCell ref="D4:G4"/>
    <mergeCell ref="D5:D7"/>
    <mergeCell ref="E5:E7"/>
    <mergeCell ref="F5:F7"/>
    <mergeCell ref="G5:G7"/>
  </mergeCells>
  <pageMargins left="0" right="0" top="0" bottom="0" header="0" footer="0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150"/>
  <sheetViews>
    <sheetView zoomScale="98" zoomScaleNormal="98" workbookViewId="0">
      <pane xSplit="3" ySplit="10" topLeftCell="D116" activePane="bottomRight" state="frozen"/>
      <selection pane="topRight" activeCell="D1" sqref="D1"/>
      <selection pane="bottomLeft" activeCell="A14" sqref="A14"/>
      <selection pane="bottomRight" activeCell="D116" sqref="D116"/>
    </sheetView>
  </sheetViews>
  <sheetFormatPr defaultColWidth="9.140625" defaultRowHeight="12" x14ac:dyDescent="0.2"/>
  <cols>
    <col min="1" max="1" width="4.7109375" style="6" customWidth="1"/>
    <col min="2" max="2" width="11.140625" style="6" customWidth="1"/>
    <col min="3" max="3" width="31.7109375" style="7" bestFit="1" customWidth="1"/>
    <col min="4" max="4" width="14.42578125" style="4" customWidth="1"/>
    <col min="5" max="5" width="15" style="4" customWidth="1"/>
    <col min="6" max="7" width="13.7109375" style="64" customWidth="1"/>
    <col min="8" max="8" width="13.7109375" style="71" customWidth="1"/>
    <col min="9" max="10" width="13.7109375" style="64" customWidth="1"/>
    <col min="11" max="11" width="10.28515625" style="8" customWidth="1"/>
    <col min="12" max="16384" width="9.140625" style="8"/>
  </cols>
  <sheetData>
    <row r="1" spans="1:11" ht="8.25" customHeight="1" x14ac:dyDescent="0.2"/>
    <row r="3" spans="1:11" ht="20.25" customHeight="1" x14ac:dyDescent="0.2">
      <c r="A3" s="252" t="s">
        <v>386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1" ht="9.75" customHeight="1" x14ac:dyDescent="0.2">
      <c r="A4" s="49"/>
      <c r="B4" s="49"/>
      <c r="C4" s="49"/>
      <c r="F4" s="71"/>
      <c r="K4" s="8" t="s">
        <v>281</v>
      </c>
    </row>
    <row r="5" spans="1:11" ht="3.75" customHeight="1" x14ac:dyDescent="0.2">
      <c r="C5" s="9"/>
    </row>
    <row r="6" spans="1:11" s="2" customFormat="1" ht="15.75" customHeight="1" x14ac:dyDescent="0.2">
      <c r="A6" s="253" t="s">
        <v>44</v>
      </c>
      <c r="B6" s="253" t="s">
        <v>56</v>
      </c>
      <c r="C6" s="253" t="s">
        <v>45</v>
      </c>
      <c r="D6" s="254" t="s">
        <v>429</v>
      </c>
      <c r="E6" s="253" t="s">
        <v>325</v>
      </c>
      <c r="F6" s="256" t="s">
        <v>308</v>
      </c>
      <c r="G6" s="256"/>
      <c r="H6" s="256"/>
      <c r="I6" s="256"/>
      <c r="J6" s="256"/>
      <c r="K6" s="257" t="s">
        <v>306</v>
      </c>
    </row>
    <row r="7" spans="1:11" ht="72" customHeight="1" x14ac:dyDescent="0.2">
      <c r="A7" s="253"/>
      <c r="B7" s="253"/>
      <c r="C7" s="253"/>
      <c r="D7" s="255"/>
      <c r="E7" s="253"/>
      <c r="F7" s="44" t="s">
        <v>309</v>
      </c>
      <c r="G7" s="34" t="s">
        <v>287</v>
      </c>
      <c r="H7" s="34" t="s">
        <v>430</v>
      </c>
      <c r="I7" s="34" t="s">
        <v>323</v>
      </c>
      <c r="J7" s="34" t="s">
        <v>455</v>
      </c>
      <c r="K7" s="257"/>
    </row>
    <row r="8" spans="1:11" s="2" customFormat="1" x14ac:dyDescent="0.2">
      <c r="A8" s="251" t="s">
        <v>228</v>
      </c>
      <c r="B8" s="251"/>
      <c r="C8" s="251"/>
      <c r="D8" s="50">
        <f>D9+D10</f>
        <v>8734819338</v>
      </c>
      <c r="E8" s="50">
        <f t="shared" ref="E8:K8" si="0">E9+E10</f>
        <v>8687471061</v>
      </c>
      <c r="F8" s="50">
        <f t="shared" si="0"/>
        <v>4012665354</v>
      </c>
      <c r="G8" s="50">
        <f t="shared" si="0"/>
        <v>364780279</v>
      </c>
      <c r="H8" s="50">
        <f t="shared" si="0"/>
        <v>292245190</v>
      </c>
      <c r="I8" s="50">
        <f t="shared" si="0"/>
        <v>48836199</v>
      </c>
      <c r="J8" s="50">
        <f t="shared" si="0"/>
        <v>50802994</v>
      </c>
      <c r="K8" s="50">
        <f t="shared" si="0"/>
        <v>47348277</v>
      </c>
    </row>
    <row r="9" spans="1:11" s="1" customFormat="1" ht="11.25" customHeight="1" x14ac:dyDescent="0.2">
      <c r="A9" s="142"/>
      <c r="B9" s="142"/>
      <c r="C9" s="143" t="s">
        <v>54</v>
      </c>
      <c r="D9" s="37">
        <v>226512454</v>
      </c>
      <c r="E9" s="37">
        <v>226512454</v>
      </c>
      <c r="F9" s="141">
        <v>29643512</v>
      </c>
      <c r="G9" s="65">
        <v>410158</v>
      </c>
      <c r="H9" s="65">
        <v>263900</v>
      </c>
      <c r="I9" s="65"/>
      <c r="J9" s="65"/>
      <c r="K9" s="37"/>
    </row>
    <row r="10" spans="1:11" s="2" customFormat="1" x14ac:dyDescent="0.2">
      <c r="A10" s="251" t="s">
        <v>227</v>
      </c>
      <c r="B10" s="251"/>
      <c r="C10" s="251"/>
      <c r="D10" s="50">
        <f t="shared" ref="D10:K10" si="1">SUM(D11:D149)-D91</f>
        <v>8508306884</v>
      </c>
      <c r="E10" s="50">
        <f t="shared" si="1"/>
        <v>8460958607</v>
      </c>
      <c r="F10" s="50">
        <f t="shared" si="1"/>
        <v>3983021842</v>
      </c>
      <c r="G10" s="50">
        <f t="shared" si="1"/>
        <v>364370121</v>
      </c>
      <c r="H10" s="50">
        <f t="shared" si="1"/>
        <v>291981290</v>
      </c>
      <c r="I10" s="50">
        <f t="shared" si="1"/>
        <v>48836199</v>
      </c>
      <c r="J10" s="50">
        <f t="shared" si="1"/>
        <v>50802994</v>
      </c>
      <c r="K10" s="50">
        <f t="shared" si="1"/>
        <v>47348277</v>
      </c>
    </row>
    <row r="11" spans="1:11" s="1" customFormat="1" ht="12" customHeight="1" x14ac:dyDescent="0.2">
      <c r="A11" s="20">
        <v>1</v>
      </c>
      <c r="B11" s="12" t="s">
        <v>57</v>
      </c>
      <c r="C11" s="10" t="s">
        <v>42</v>
      </c>
      <c r="D11" s="37">
        <f>E11+K11</f>
        <v>13345869</v>
      </c>
      <c r="E11" s="37">
        <v>13345869</v>
      </c>
      <c r="F11" s="65"/>
      <c r="G11" s="65"/>
      <c r="H11" s="65"/>
      <c r="I11" s="65"/>
      <c r="J11" s="65"/>
      <c r="K11" s="37"/>
    </row>
    <row r="12" spans="1:11" s="1" customFormat="1" x14ac:dyDescent="0.2">
      <c r="A12" s="20">
        <v>2</v>
      </c>
      <c r="B12" s="13" t="s">
        <v>58</v>
      </c>
      <c r="C12" s="10" t="s">
        <v>213</v>
      </c>
      <c r="D12" s="37">
        <f t="shared" ref="D12:D75" si="2">E12+K12</f>
        <v>14266580</v>
      </c>
      <c r="E12" s="37">
        <v>14266580</v>
      </c>
      <c r="F12" s="65"/>
      <c r="G12" s="65"/>
      <c r="H12" s="65"/>
      <c r="I12" s="65"/>
      <c r="J12" s="65"/>
      <c r="K12" s="37"/>
    </row>
    <row r="13" spans="1:11" s="19" customFormat="1" x14ac:dyDescent="0.2">
      <c r="A13" s="20">
        <v>3</v>
      </c>
      <c r="B13" s="21" t="s">
        <v>59</v>
      </c>
      <c r="C13" s="10" t="s">
        <v>5</v>
      </c>
      <c r="D13" s="37">
        <f t="shared" si="2"/>
        <v>42213715</v>
      </c>
      <c r="E13" s="37">
        <v>42213715</v>
      </c>
      <c r="F13" s="66"/>
      <c r="G13" s="66"/>
      <c r="H13" s="66"/>
      <c r="I13" s="65">
        <v>1071678</v>
      </c>
      <c r="J13" s="66"/>
      <c r="K13" s="38"/>
    </row>
    <row r="14" spans="1:11" s="1" customFormat="1" ht="14.25" customHeight="1" x14ac:dyDescent="0.2">
      <c r="A14" s="20">
        <v>4</v>
      </c>
      <c r="B14" s="12" t="s">
        <v>60</v>
      </c>
      <c r="C14" s="10" t="s">
        <v>214</v>
      </c>
      <c r="D14" s="37">
        <f t="shared" si="2"/>
        <v>13101909</v>
      </c>
      <c r="E14" s="37">
        <v>13101909</v>
      </c>
      <c r="F14" s="65"/>
      <c r="G14" s="65"/>
      <c r="H14" s="65"/>
      <c r="I14" s="65"/>
      <c r="J14" s="65"/>
      <c r="K14" s="37"/>
    </row>
    <row r="15" spans="1:11" s="1" customFormat="1" x14ac:dyDescent="0.2">
      <c r="A15" s="20">
        <v>5</v>
      </c>
      <c r="B15" s="12" t="s">
        <v>61</v>
      </c>
      <c r="C15" s="10" t="s">
        <v>8</v>
      </c>
      <c r="D15" s="37">
        <f t="shared" si="2"/>
        <v>16547849</v>
      </c>
      <c r="E15" s="37">
        <v>16547849</v>
      </c>
      <c r="F15" s="65"/>
      <c r="G15" s="65"/>
      <c r="H15" s="65"/>
      <c r="I15" s="65"/>
      <c r="J15" s="65"/>
      <c r="K15" s="37"/>
    </row>
    <row r="16" spans="1:11" s="19" customFormat="1" x14ac:dyDescent="0.2">
      <c r="A16" s="20">
        <v>6</v>
      </c>
      <c r="B16" s="21" t="s">
        <v>62</v>
      </c>
      <c r="C16" s="10" t="s">
        <v>63</v>
      </c>
      <c r="D16" s="37">
        <f t="shared" si="2"/>
        <v>114214686</v>
      </c>
      <c r="E16" s="37">
        <v>114214686</v>
      </c>
      <c r="F16" s="66"/>
      <c r="G16" s="66"/>
      <c r="H16" s="66"/>
      <c r="I16" s="65">
        <v>3695671</v>
      </c>
      <c r="J16" s="66"/>
      <c r="K16" s="38"/>
    </row>
    <row r="17" spans="1:11" s="1" customFormat="1" x14ac:dyDescent="0.2">
      <c r="A17" s="20">
        <v>7</v>
      </c>
      <c r="B17" s="12" t="s">
        <v>64</v>
      </c>
      <c r="C17" s="10" t="s">
        <v>215</v>
      </c>
      <c r="D17" s="37">
        <f t="shared" si="2"/>
        <v>40340181</v>
      </c>
      <c r="E17" s="37">
        <v>40340181</v>
      </c>
      <c r="F17" s="65"/>
      <c r="G17" s="65"/>
      <c r="H17" s="65"/>
      <c r="I17" s="65"/>
      <c r="J17" s="65"/>
      <c r="K17" s="37"/>
    </row>
    <row r="18" spans="1:11" s="1" customFormat="1" x14ac:dyDescent="0.2">
      <c r="A18" s="20">
        <v>8</v>
      </c>
      <c r="B18" s="21" t="s">
        <v>65</v>
      </c>
      <c r="C18" s="10" t="s">
        <v>17</v>
      </c>
      <c r="D18" s="37">
        <f t="shared" si="2"/>
        <v>17868033</v>
      </c>
      <c r="E18" s="37">
        <v>17868033</v>
      </c>
      <c r="F18" s="65"/>
      <c r="G18" s="65"/>
      <c r="H18" s="65"/>
      <c r="I18" s="65"/>
      <c r="J18" s="65"/>
      <c r="K18" s="37"/>
    </row>
    <row r="19" spans="1:11" s="1" customFormat="1" x14ac:dyDescent="0.2">
      <c r="A19" s="20">
        <v>9</v>
      </c>
      <c r="B19" s="21" t="s">
        <v>66</v>
      </c>
      <c r="C19" s="10" t="s">
        <v>6</v>
      </c>
      <c r="D19" s="37">
        <f t="shared" si="2"/>
        <v>14956923</v>
      </c>
      <c r="E19" s="37">
        <v>14956923</v>
      </c>
      <c r="F19" s="65"/>
      <c r="G19" s="65"/>
      <c r="H19" s="65"/>
      <c r="I19" s="65"/>
      <c r="J19" s="65"/>
      <c r="K19" s="37"/>
    </row>
    <row r="20" spans="1:11" s="1" customFormat="1" x14ac:dyDescent="0.2">
      <c r="A20" s="20">
        <v>10</v>
      </c>
      <c r="B20" s="21" t="s">
        <v>67</v>
      </c>
      <c r="C20" s="10" t="s">
        <v>18</v>
      </c>
      <c r="D20" s="37">
        <f t="shared" si="2"/>
        <v>19368793</v>
      </c>
      <c r="E20" s="37">
        <v>19368793</v>
      </c>
      <c r="F20" s="65"/>
      <c r="G20" s="65"/>
      <c r="H20" s="65"/>
      <c r="I20" s="65"/>
      <c r="J20" s="65"/>
      <c r="K20" s="37"/>
    </row>
    <row r="21" spans="1:11" s="1" customFormat="1" x14ac:dyDescent="0.2">
      <c r="A21" s="20">
        <v>11</v>
      </c>
      <c r="B21" s="21" t="s">
        <v>68</v>
      </c>
      <c r="C21" s="10" t="s">
        <v>7</v>
      </c>
      <c r="D21" s="37">
        <f t="shared" si="2"/>
        <v>14563696</v>
      </c>
      <c r="E21" s="37">
        <v>14563696</v>
      </c>
      <c r="F21" s="65"/>
      <c r="G21" s="65"/>
      <c r="H21" s="65"/>
      <c r="I21" s="65"/>
      <c r="J21" s="65"/>
      <c r="K21" s="37"/>
    </row>
    <row r="22" spans="1:11" s="1" customFormat="1" x14ac:dyDescent="0.2">
      <c r="A22" s="20">
        <v>12</v>
      </c>
      <c r="B22" s="21" t="s">
        <v>69</v>
      </c>
      <c r="C22" s="10" t="s">
        <v>19</v>
      </c>
      <c r="D22" s="37">
        <f t="shared" si="2"/>
        <v>32353627</v>
      </c>
      <c r="E22" s="37">
        <v>32353627</v>
      </c>
      <c r="F22" s="65"/>
      <c r="G22" s="65"/>
      <c r="H22" s="65"/>
      <c r="I22" s="65"/>
      <c r="J22" s="65"/>
      <c r="K22" s="37"/>
    </row>
    <row r="23" spans="1:11" s="1" customFormat="1" x14ac:dyDescent="0.2">
      <c r="A23" s="20">
        <v>13</v>
      </c>
      <c r="B23" s="21" t="s">
        <v>234</v>
      </c>
      <c r="C23" s="10" t="s">
        <v>235</v>
      </c>
      <c r="D23" s="37">
        <f t="shared" si="2"/>
        <v>0</v>
      </c>
      <c r="E23" s="37">
        <v>0</v>
      </c>
      <c r="F23" s="65"/>
      <c r="G23" s="65"/>
      <c r="H23" s="65"/>
      <c r="I23" s="65"/>
      <c r="J23" s="65"/>
      <c r="K23" s="37"/>
    </row>
    <row r="24" spans="1:11" s="1" customFormat="1" x14ac:dyDescent="0.2">
      <c r="A24" s="20">
        <v>14</v>
      </c>
      <c r="B24" s="21" t="s">
        <v>70</v>
      </c>
      <c r="C24" s="10" t="s">
        <v>22</v>
      </c>
      <c r="D24" s="37">
        <f t="shared" si="2"/>
        <v>20182514</v>
      </c>
      <c r="E24" s="37">
        <v>20182514</v>
      </c>
      <c r="F24" s="65"/>
      <c r="G24" s="65"/>
      <c r="H24" s="65"/>
      <c r="I24" s="65"/>
      <c r="J24" s="65"/>
      <c r="K24" s="37"/>
    </row>
    <row r="25" spans="1:11" s="1" customFormat="1" x14ac:dyDescent="0.2">
      <c r="A25" s="20">
        <v>15</v>
      </c>
      <c r="B25" s="21" t="s">
        <v>71</v>
      </c>
      <c r="C25" s="10" t="s">
        <v>10</v>
      </c>
      <c r="D25" s="37">
        <f t="shared" si="2"/>
        <v>29964655</v>
      </c>
      <c r="E25" s="37">
        <v>29964655</v>
      </c>
      <c r="F25" s="65"/>
      <c r="G25" s="65"/>
      <c r="H25" s="65"/>
      <c r="I25" s="65"/>
      <c r="J25" s="65"/>
      <c r="K25" s="37"/>
    </row>
    <row r="26" spans="1:11" s="1" customFormat="1" x14ac:dyDescent="0.2">
      <c r="A26" s="20">
        <v>16</v>
      </c>
      <c r="B26" s="21" t="s">
        <v>72</v>
      </c>
      <c r="C26" s="10" t="s">
        <v>348</v>
      </c>
      <c r="D26" s="37">
        <f t="shared" si="2"/>
        <v>41033313</v>
      </c>
      <c r="E26" s="37">
        <v>41033313</v>
      </c>
      <c r="F26" s="65"/>
      <c r="G26" s="65"/>
      <c r="H26" s="65"/>
      <c r="I26" s="65"/>
      <c r="J26" s="65"/>
      <c r="K26" s="37"/>
    </row>
    <row r="27" spans="1:11" s="19" customFormat="1" x14ac:dyDescent="0.2">
      <c r="A27" s="20">
        <v>17</v>
      </c>
      <c r="B27" s="21" t="s">
        <v>73</v>
      </c>
      <c r="C27" s="10" t="s">
        <v>9</v>
      </c>
      <c r="D27" s="37">
        <f t="shared" si="2"/>
        <v>115930344</v>
      </c>
      <c r="E27" s="37">
        <v>115930344</v>
      </c>
      <c r="F27" s="66"/>
      <c r="G27" s="66"/>
      <c r="H27" s="66"/>
      <c r="I27" s="65">
        <v>1688721</v>
      </c>
      <c r="J27" s="66"/>
      <c r="K27" s="38"/>
    </row>
    <row r="28" spans="1:11" s="1" customFormat="1" x14ac:dyDescent="0.2">
      <c r="A28" s="20">
        <v>18</v>
      </c>
      <c r="B28" s="12" t="s">
        <v>74</v>
      </c>
      <c r="C28" s="10" t="s">
        <v>11</v>
      </c>
      <c r="D28" s="37">
        <f t="shared" si="2"/>
        <v>12757463</v>
      </c>
      <c r="E28" s="37">
        <v>12757463</v>
      </c>
      <c r="F28" s="65"/>
      <c r="G28" s="65"/>
      <c r="H28" s="65"/>
      <c r="I28" s="65"/>
      <c r="J28" s="65"/>
      <c r="K28" s="37"/>
    </row>
    <row r="29" spans="1:11" s="1" customFormat="1" x14ac:dyDescent="0.2">
      <c r="A29" s="20">
        <v>19</v>
      </c>
      <c r="B29" s="12" t="s">
        <v>75</v>
      </c>
      <c r="C29" s="10" t="s">
        <v>216</v>
      </c>
      <c r="D29" s="37">
        <f t="shared" si="2"/>
        <v>9117539</v>
      </c>
      <c r="E29" s="37">
        <v>9117539</v>
      </c>
      <c r="F29" s="65"/>
      <c r="G29" s="65"/>
      <c r="H29" s="65"/>
      <c r="I29" s="65"/>
      <c r="J29" s="65"/>
      <c r="K29" s="37"/>
    </row>
    <row r="30" spans="1:11" x14ac:dyDescent="0.2">
      <c r="A30" s="20">
        <v>20</v>
      </c>
      <c r="B30" s="12" t="s">
        <v>76</v>
      </c>
      <c r="C30" s="10" t="s">
        <v>349</v>
      </c>
      <c r="D30" s="37">
        <f t="shared" si="2"/>
        <v>51058523</v>
      </c>
      <c r="E30" s="37">
        <v>51058523</v>
      </c>
      <c r="F30" s="67"/>
      <c r="G30" s="67"/>
      <c r="H30" s="67"/>
      <c r="I30" s="65"/>
      <c r="J30" s="67"/>
      <c r="K30" s="39"/>
    </row>
    <row r="31" spans="1:11" s="19" customFormat="1" x14ac:dyDescent="0.2">
      <c r="A31" s="20">
        <v>21</v>
      </c>
      <c r="B31" s="12" t="s">
        <v>77</v>
      </c>
      <c r="C31" s="10" t="s">
        <v>38</v>
      </c>
      <c r="D31" s="37">
        <f t="shared" si="2"/>
        <v>66559038</v>
      </c>
      <c r="E31" s="37">
        <v>66559038</v>
      </c>
      <c r="F31" s="66"/>
      <c r="G31" s="66"/>
      <c r="H31" s="66"/>
      <c r="I31" s="65">
        <v>974252</v>
      </c>
      <c r="J31" s="66"/>
      <c r="K31" s="38"/>
    </row>
    <row r="32" spans="1:11" s="19" customFormat="1" x14ac:dyDescent="0.2">
      <c r="A32" s="20">
        <v>22</v>
      </c>
      <c r="B32" s="21" t="s">
        <v>78</v>
      </c>
      <c r="C32" s="10" t="s">
        <v>79</v>
      </c>
      <c r="D32" s="37">
        <f t="shared" si="2"/>
        <v>21358934</v>
      </c>
      <c r="E32" s="37">
        <v>21358934</v>
      </c>
      <c r="F32" s="66"/>
      <c r="G32" s="66"/>
      <c r="H32" s="66"/>
      <c r="I32" s="65"/>
      <c r="J32" s="66"/>
      <c r="K32" s="38"/>
    </row>
    <row r="33" spans="1:11" s="1" customFormat="1" ht="12" customHeight="1" x14ac:dyDescent="0.2">
      <c r="A33" s="20">
        <v>23</v>
      </c>
      <c r="B33" s="21" t="s">
        <v>80</v>
      </c>
      <c r="C33" s="10" t="s">
        <v>81</v>
      </c>
      <c r="D33" s="37">
        <f t="shared" si="2"/>
        <v>0</v>
      </c>
      <c r="E33" s="37">
        <v>0</v>
      </c>
      <c r="F33" s="65"/>
      <c r="G33" s="65"/>
      <c r="H33" s="65"/>
      <c r="I33" s="65"/>
      <c r="J33" s="65"/>
      <c r="K33" s="37"/>
    </row>
    <row r="34" spans="1:11" s="1" customFormat="1" ht="24" x14ac:dyDescent="0.2">
      <c r="A34" s="20">
        <v>24</v>
      </c>
      <c r="B34" s="21" t="s">
        <v>82</v>
      </c>
      <c r="C34" s="10" t="s">
        <v>83</v>
      </c>
      <c r="D34" s="37">
        <f t="shared" si="2"/>
        <v>0</v>
      </c>
      <c r="E34" s="37">
        <v>0</v>
      </c>
      <c r="F34" s="65"/>
      <c r="G34" s="65"/>
      <c r="H34" s="65"/>
      <c r="I34" s="65"/>
      <c r="J34" s="65"/>
      <c r="K34" s="37"/>
    </row>
    <row r="35" spans="1:11" s="1" customFormat="1" x14ac:dyDescent="0.2">
      <c r="A35" s="20">
        <v>25</v>
      </c>
      <c r="B35" s="12" t="s">
        <v>84</v>
      </c>
      <c r="C35" s="10" t="s">
        <v>85</v>
      </c>
      <c r="D35" s="37">
        <f t="shared" si="2"/>
        <v>184219138</v>
      </c>
      <c r="E35" s="37">
        <v>184219138</v>
      </c>
      <c r="F35" s="65"/>
      <c r="G35" s="65"/>
      <c r="H35" s="65"/>
      <c r="I35" s="65"/>
      <c r="J35" s="65"/>
      <c r="K35" s="37"/>
    </row>
    <row r="36" spans="1:11" s="1" customFormat="1" ht="15.75" customHeight="1" x14ac:dyDescent="0.2">
      <c r="A36" s="20">
        <v>26</v>
      </c>
      <c r="B36" s="21" t="s">
        <v>86</v>
      </c>
      <c r="C36" s="10" t="s">
        <v>87</v>
      </c>
      <c r="D36" s="37">
        <f t="shared" si="2"/>
        <v>45486175</v>
      </c>
      <c r="E36" s="37">
        <v>45486175</v>
      </c>
      <c r="F36" s="65"/>
      <c r="G36" s="65"/>
      <c r="H36" s="65"/>
      <c r="I36" s="65">
        <v>10288145</v>
      </c>
      <c r="J36" s="65"/>
      <c r="K36" s="37"/>
    </row>
    <row r="37" spans="1:11" s="1" customFormat="1" x14ac:dyDescent="0.2">
      <c r="A37" s="20">
        <v>27</v>
      </c>
      <c r="B37" s="13" t="s">
        <v>88</v>
      </c>
      <c r="C37" s="10" t="s">
        <v>89</v>
      </c>
      <c r="D37" s="37">
        <f t="shared" si="2"/>
        <v>0</v>
      </c>
      <c r="E37" s="37">
        <v>0</v>
      </c>
      <c r="F37" s="65"/>
      <c r="G37" s="65"/>
      <c r="H37" s="65"/>
      <c r="I37" s="65"/>
      <c r="J37" s="65"/>
      <c r="K37" s="37"/>
    </row>
    <row r="38" spans="1:11" s="19" customFormat="1" x14ac:dyDescent="0.2">
      <c r="A38" s="20">
        <v>28</v>
      </c>
      <c r="B38" s="13" t="s">
        <v>90</v>
      </c>
      <c r="C38" s="10" t="s">
        <v>39</v>
      </c>
      <c r="D38" s="37">
        <f t="shared" si="2"/>
        <v>63326945</v>
      </c>
      <c r="E38" s="37">
        <v>63326945</v>
      </c>
      <c r="F38" s="66"/>
      <c r="G38" s="66"/>
      <c r="H38" s="66"/>
      <c r="I38" s="65">
        <v>1461379</v>
      </c>
      <c r="J38" s="66"/>
      <c r="K38" s="38"/>
    </row>
    <row r="39" spans="1:11" x14ac:dyDescent="0.2">
      <c r="A39" s="20">
        <v>29</v>
      </c>
      <c r="B39" s="12" t="s">
        <v>91</v>
      </c>
      <c r="C39" s="10" t="s">
        <v>37</v>
      </c>
      <c r="D39" s="37">
        <f t="shared" si="2"/>
        <v>96970735</v>
      </c>
      <c r="E39" s="37">
        <v>96970735</v>
      </c>
      <c r="F39" s="67"/>
      <c r="G39" s="67"/>
      <c r="H39" s="67"/>
      <c r="I39" s="65">
        <v>1461378</v>
      </c>
      <c r="J39" s="67"/>
      <c r="K39" s="39"/>
    </row>
    <row r="40" spans="1:11" s="1" customFormat="1" x14ac:dyDescent="0.2">
      <c r="A40" s="20">
        <v>30</v>
      </c>
      <c r="B40" s="13" t="s">
        <v>92</v>
      </c>
      <c r="C40" s="10" t="s">
        <v>16</v>
      </c>
      <c r="D40" s="37">
        <f t="shared" si="2"/>
        <v>18820724</v>
      </c>
      <c r="E40" s="37">
        <v>18820724</v>
      </c>
      <c r="F40" s="65"/>
      <c r="G40" s="65"/>
      <c r="H40" s="65"/>
      <c r="I40" s="65"/>
      <c r="J40" s="65"/>
      <c r="K40" s="37"/>
    </row>
    <row r="41" spans="1:11" s="1" customFormat="1" x14ac:dyDescent="0.2">
      <c r="A41" s="20">
        <v>31</v>
      </c>
      <c r="B41" s="21" t="s">
        <v>93</v>
      </c>
      <c r="C41" s="10" t="s">
        <v>21</v>
      </c>
      <c r="D41" s="37">
        <f t="shared" si="2"/>
        <v>68543389</v>
      </c>
      <c r="E41" s="37">
        <v>68543389</v>
      </c>
      <c r="F41" s="65"/>
      <c r="G41" s="65"/>
      <c r="H41" s="65"/>
      <c r="I41" s="65">
        <v>2513591</v>
      </c>
      <c r="J41" s="65"/>
      <c r="K41" s="37"/>
    </row>
    <row r="42" spans="1:11" s="1" customFormat="1" x14ac:dyDescent="0.2">
      <c r="A42" s="20">
        <v>32</v>
      </c>
      <c r="B42" s="13" t="s">
        <v>94</v>
      </c>
      <c r="C42" s="10" t="s">
        <v>24</v>
      </c>
      <c r="D42" s="37">
        <f t="shared" si="2"/>
        <v>21800346</v>
      </c>
      <c r="E42" s="37">
        <v>21800346</v>
      </c>
      <c r="F42" s="65"/>
      <c r="G42" s="65"/>
      <c r="H42" s="65"/>
      <c r="I42" s="65"/>
      <c r="J42" s="65"/>
      <c r="K42" s="37"/>
    </row>
    <row r="43" spans="1:11" x14ac:dyDescent="0.2">
      <c r="A43" s="20">
        <v>33</v>
      </c>
      <c r="B43" s="12" t="s">
        <v>95</v>
      </c>
      <c r="C43" s="10" t="s">
        <v>217</v>
      </c>
      <c r="D43" s="37">
        <f t="shared" si="2"/>
        <v>59924533</v>
      </c>
      <c r="E43" s="37">
        <v>59924533</v>
      </c>
      <c r="F43" s="67"/>
      <c r="G43" s="67"/>
      <c r="H43" s="67"/>
      <c r="I43" s="65">
        <v>714469</v>
      </c>
      <c r="J43" s="67"/>
      <c r="K43" s="39"/>
    </row>
    <row r="44" spans="1:11" s="1" customFormat="1" x14ac:dyDescent="0.2">
      <c r="A44" s="20">
        <v>34</v>
      </c>
      <c r="B44" s="14" t="s">
        <v>96</v>
      </c>
      <c r="C44" s="15" t="s">
        <v>218</v>
      </c>
      <c r="D44" s="37">
        <f t="shared" si="2"/>
        <v>22201834</v>
      </c>
      <c r="E44" s="37">
        <v>22201834</v>
      </c>
      <c r="F44" s="65"/>
      <c r="G44" s="65"/>
      <c r="H44" s="65"/>
      <c r="I44" s="65"/>
      <c r="J44" s="65"/>
      <c r="K44" s="37"/>
    </row>
    <row r="45" spans="1:11" s="1" customFormat="1" x14ac:dyDescent="0.2">
      <c r="A45" s="20">
        <v>35</v>
      </c>
      <c r="B45" s="12" t="s">
        <v>97</v>
      </c>
      <c r="C45" s="10" t="s">
        <v>219</v>
      </c>
      <c r="D45" s="37">
        <f t="shared" si="2"/>
        <v>12171696</v>
      </c>
      <c r="E45" s="37">
        <v>12171696</v>
      </c>
      <c r="F45" s="65"/>
      <c r="G45" s="65"/>
      <c r="H45" s="65"/>
      <c r="I45" s="65"/>
      <c r="J45" s="65"/>
      <c r="K45" s="37"/>
    </row>
    <row r="46" spans="1:11" s="1" customFormat="1" x14ac:dyDescent="0.2">
      <c r="A46" s="20">
        <v>36</v>
      </c>
      <c r="B46" s="12" t="s">
        <v>98</v>
      </c>
      <c r="C46" s="10" t="s">
        <v>23</v>
      </c>
      <c r="D46" s="37">
        <f t="shared" si="2"/>
        <v>23453218</v>
      </c>
      <c r="E46" s="37">
        <v>23453218</v>
      </c>
      <c r="F46" s="65"/>
      <c r="G46" s="65"/>
      <c r="H46" s="65"/>
      <c r="I46" s="65"/>
      <c r="J46" s="65"/>
      <c r="K46" s="37"/>
    </row>
    <row r="47" spans="1:11" s="1" customFormat="1" x14ac:dyDescent="0.2">
      <c r="A47" s="20">
        <v>37</v>
      </c>
      <c r="B47" s="21" t="s">
        <v>99</v>
      </c>
      <c r="C47" s="10" t="s">
        <v>20</v>
      </c>
      <c r="D47" s="37">
        <f t="shared" si="2"/>
        <v>9612122</v>
      </c>
      <c r="E47" s="37">
        <v>9612122</v>
      </c>
      <c r="F47" s="65"/>
      <c r="G47" s="65"/>
      <c r="H47" s="65"/>
      <c r="I47" s="65"/>
      <c r="J47" s="65"/>
      <c r="K47" s="37"/>
    </row>
    <row r="48" spans="1:11" s="1" customFormat="1" x14ac:dyDescent="0.2">
      <c r="A48" s="20">
        <v>38</v>
      </c>
      <c r="B48" s="13" t="s">
        <v>100</v>
      </c>
      <c r="C48" s="10" t="s">
        <v>101</v>
      </c>
      <c r="D48" s="37">
        <f t="shared" si="2"/>
        <v>41972882</v>
      </c>
      <c r="E48" s="37">
        <v>41972882</v>
      </c>
      <c r="F48" s="65"/>
      <c r="G48" s="65"/>
      <c r="H48" s="65"/>
      <c r="I48" s="65"/>
      <c r="J48" s="65">
        <v>7075548</v>
      </c>
      <c r="K48" s="37"/>
    </row>
    <row r="49" spans="1:11" s="19" customFormat="1" x14ac:dyDescent="0.2">
      <c r="A49" s="20">
        <v>39</v>
      </c>
      <c r="B49" s="21" t="s">
        <v>102</v>
      </c>
      <c r="C49" s="10" t="s">
        <v>103</v>
      </c>
      <c r="D49" s="37">
        <f t="shared" si="2"/>
        <v>87609449</v>
      </c>
      <c r="E49" s="37">
        <v>87609449</v>
      </c>
      <c r="F49" s="66"/>
      <c r="G49" s="66"/>
      <c r="H49" s="66"/>
      <c r="I49" s="65">
        <v>5163537</v>
      </c>
      <c r="J49" s="66"/>
      <c r="K49" s="38"/>
    </row>
    <row r="50" spans="1:11" s="1" customFormat="1" x14ac:dyDescent="0.2">
      <c r="A50" s="20">
        <v>40</v>
      </c>
      <c r="B50" s="12" t="s">
        <v>104</v>
      </c>
      <c r="C50" s="10" t="s">
        <v>224</v>
      </c>
      <c r="D50" s="37">
        <f t="shared" si="2"/>
        <v>19001728</v>
      </c>
      <c r="E50" s="37">
        <v>19001728</v>
      </c>
      <c r="F50" s="65"/>
      <c r="G50" s="65"/>
      <c r="H50" s="65"/>
      <c r="I50" s="65"/>
      <c r="J50" s="65"/>
      <c r="K50" s="37"/>
    </row>
    <row r="51" spans="1:11" s="1" customFormat="1" ht="10.5" customHeight="1" x14ac:dyDescent="0.2">
      <c r="A51" s="20">
        <v>41</v>
      </c>
      <c r="B51" s="12" t="s">
        <v>105</v>
      </c>
      <c r="C51" s="10" t="s">
        <v>2</v>
      </c>
      <c r="D51" s="37">
        <f t="shared" si="2"/>
        <v>66669540</v>
      </c>
      <c r="E51" s="37">
        <v>66669540</v>
      </c>
      <c r="F51" s="65">
        <v>14453</v>
      </c>
      <c r="G51" s="65"/>
      <c r="H51" s="65"/>
      <c r="I51" s="65"/>
      <c r="J51" s="65"/>
      <c r="K51" s="37"/>
    </row>
    <row r="52" spans="1:11" s="1" customFormat="1" x14ac:dyDescent="0.2">
      <c r="A52" s="20">
        <v>42</v>
      </c>
      <c r="B52" s="21" t="s">
        <v>106</v>
      </c>
      <c r="C52" s="10" t="s">
        <v>3</v>
      </c>
      <c r="D52" s="37">
        <f t="shared" si="2"/>
        <v>13094775</v>
      </c>
      <c r="E52" s="37">
        <v>13094775</v>
      </c>
      <c r="F52" s="65"/>
      <c r="G52" s="65"/>
      <c r="H52" s="65"/>
      <c r="I52" s="65"/>
      <c r="J52" s="65"/>
      <c r="K52" s="37"/>
    </row>
    <row r="53" spans="1:11" s="1" customFormat="1" x14ac:dyDescent="0.2">
      <c r="A53" s="20">
        <v>43</v>
      </c>
      <c r="B53" s="13" t="s">
        <v>152</v>
      </c>
      <c r="C53" s="10" t="s">
        <v>32</v>
      </c>
      <c r="D53" s="37">
        <f t="shared" si="2"/>
        <v>18314178</v>
      </c>
      <c r="E53" s="37">
        <v>18314178</v>
      </c>
      <c r="F53" s="65"/>
      <c r="G53" s="65"/>
      <c r="H53" s="65"/>
      <c r="I53" s="65"/>
      <c r="J53" s="65"/>
      <c r="K53" s="37"/>
    </row>
    <row r="54" spans="1:11" s="1" customFormat="1" x14ac:dyDescent="0.2">
      <c r="A54" s="20">
        <v>44</v>
      </c>
      <c r="B54" s="21" t="s">
        <v>107</v>
      </c>
      <c r="C54" s="10" t="s">
        <v>220</v>
      </c>
      <c r="D54" s="37">
        <f t="shared" si="2"/>
        <v>22483103</v>
      </c>
      <c r="E54" s="37">
        <v>22483103</v>
      </c>
      <c r="F54" s="65"/>
      <c r="G54" s="65"/>
      <c r="H54" s="65"/>
      <c r="I54" s="65"/>
      <c r="J54" s="65"/>
      <c r="K54" s="37"/>
    </row>
    <row r="55" spans="1:11" s="1" customFormat="1" ht="10.5" customHeight="1" x14ac:dyDescent="0.2">
      <c r="A55" s="20">
        <v>45</v>
      </c>
      <c r="B55" s="13" t="s">
        <v>108</v>
      </c>
      <c r="C55" s="10" t="s">
        <v>0</v>
      </c>
      <c r="D55" s="37">
        <f t="shared" si="2"/>
        <v>26012621</v>
      </c>
      <c r="E55" s="37">
        <v>26012621</v>
      </c>
      <c r="F55" s="65"/>
      <c r="G55" s="65"/>
      <c r="H55" s="65"/>
      <c r="I55" s="65"/>
      <c r="J55" s="65"/>
      <c r="K55" s="37"/>
    </row>
    <row r="56" spans="1:11" s="1" customFormat="1" x14ac:dyDescent="0.2">
      <c r="A56" s="20">
        <v>46</v>
      </c>
      <c r="B56" s="21" t="s">
        <v>109</v>
      </c>
      <c r="C56" s="10" t="s">
        <v>4</v>
      </c>
      <c r="D56" s="37">
        <f t="shared" si="2"/>
        <v>8545679</v>
      </c>
      <c r="E56" s="37">
        <v>8545679</v>
      </c>
      <c r="F56" s="65"/>
      <c r="G56" s="65"/>
      <c r="H56" s="65"/>
      <c r="I56" s="65"/>
      <c r="J56" s="65"/>
      <c r="K56" s="37"/>
    </row>
    <row r="57" spans="1:11" s="1" customFormat="1" x14ac:dyDescent="0.2">
      <c r="A57" s="20">
        <v>47</v>
      </c>
      <c r="B57" s="13" t="s">
        <v>110</v>
      </c>
      <c r="C57" s="10" t="s">
        <v>1</v>
      </c>
      <c r="D57" s="37">
        <f t="shared" si="2"/>
        <v>17127483</v>
      </c>
      <c r="E57" s="37">
        <v>17127483</v>
      </c>
      <c r="F57" s="65"/>
      <c r="G57" s="65"/>
      <c r="H57" s="65"/>
      <c r="I57" s="65"/>
      <c r="J57" s="65"/>
      <c r="K57" s="37"/>
    </row>
    <row r="58" spans="1:11" s="1" customFormat="1" x14ac:dyDescent="0.2">
      <c r="A58" s="20">
        <v>48</v>
      </c>
      <c r="B58" s="21" t="s">
        <v>111</v>
      </c>
      <c r="C58" s="10" t="s">
        <v>221</v>
      </c>
      <c r="D58" s="37">
        <f t="shared" si="2"/>
        <v>25616136</v>
      </c>
      <c r="E58" s="37">
        <v>25616136</v>
      </c>
      <c r="F58" s="65"/>
      <c r="G58" s="65"/>
      <c r="H58" s="65"/>
      <c r="I58" s="65"/>
      <c r="J58" s="65"/>
      <c r="K58" s="37"/>
    </row>
    <row r="59" spans="1:11" s="1" customFormat="1" x14ac:dyDescent="0.2">
      <c r="A59" s="20">
        <v>49</v>
      </c>
      <c r="B59" s="21" t="s">
        <v>112</v>
      </c>
      <c r="C59" s="10" t="s">
        <v>25</v>
      </c>
      <c r="D59" s="37">
        <f t="shared" si="2"/>
        <v>105958130</v>
      </c>
      <c r="E59" s="37">
        <v>105958130</v>
      </c>
      <c r="F59" s="65"/>
      <c r="G59" s="65"/>
      <c r="H59" s="65"/>
      <c r="I59" s="65">
        <v>3845053</v>
      </c>
      <c r="J59" s="65"/>
      <c r="K59" s="37"/>
    </row>
    <row r="60" spans="1:11" s="1" customFormat="1" x14ac:dyDescent="0.2">
      <c r="A60" s="20">
        <v>50</v>
      </c>
      <c r="B60" s="21" t="s">
        <v>160</v>
      </c>
      <c r="C60" s="10" t="s">
        <v>53</v>
      </c>
      <c r="D60" s="37">
        <f t="shared" si="2"/>
        <v>19325166</v>
      </c>
      <c r="E60" s="37">
        <v>19325166</v>
      </c>
      <c r="F60" s="65"/>
      <c r="G60" s="65"/>
      <c r="H60" s="65"/>
      <c r="I60" s="65"/>
      <c r="J60" s="65"/>
      <c r="K60" s="37"/>
    </row>
    <row r="61" spans="1:11" s="1" customFormat="1" x14ac:dyDescent="0.2">
      <c r="A61" s="20">
        <v>51</v>
      </c>
      <c r="B61" s="21" t="s">
        <v>113</v>
      </c>
      <c r="C61" s="10" t="s">
        <v>222</v>
      </c>
      <c r="D61" s="37">
        <f t="shared" si="2"/>
        <v>15722357</v>
      </c>
      <c r="E61" s="37">
        <v>15722357</v>
      </c>
      <c r="F61" s="65"/>
      <c r="G61" s="65"/>
      <c r="H61" s="65"/>
      <c r="I61" s="65"/>
      <c r="J61" s="65"/>
      <c r="K61" s="37"/>
    </row>
    <row r="62" spans="1:11" s="1" customFormat="1" x14ac:dyDescent="0.2">
      <c r="A62" s="20">
        <v>52</v>
      </c>
      <c r="B62" s="13" t="s">
        <v>162</v>
      </c>
      <c r="C62" s="10" t="s">
        <v>223</v>
      </c>
      <c r="D62" s="37">
        <f t="shared" si="2"/>
        <v>15011933</v>
      </c>
      <c r="E62" s="37">
        <v>15011933</v>
      </c>
      <c r="F62" s="65"/>
      <c r="G62" s="65"/>
      <c r="H62" s="65"/>
      <c r="I62" s="65"/>
      <c r="J62" s="65"/>
      <c r="K62" s="37"/>
    </row>
    <row r="63" spans="1:11" s="1" customFormat="1" x14ac:dyDescent="0.2">
      <c r="A63" s="20">
        <v>53</v>
      </c>
      <c r="B63" s="21" t="s">
        <v>226</v>
      </c>
      <c r="C63" s="10" t="s">
        <v>225</v>
      </c>
      <c r="D63" s="37">
        <f t="shared" si="2"/>
        <v>0</v>
      </c>
      <c r="E63" s="37">
        <v>0</v>
      </c>
      <c r="F63" s="65"/>
      <c r="G63" s="65"/>
      <c r="H63" s="65"/>
      <c r="I63" s="65"/>
      <c r="J63" s="65"/>
      <c r="K63" s="37"/>
    </row>
    <row r="64" spans="1:11" s="1" customFormat="1" x14ac:dyDescent="0.2">
      <c r="A64" s="20">
        <v>54</v>
      </c>
      <c r="B64" s="21" t="s">
        <v>236</v>
      </c>
      <c r="C64" s="10" t="s">
        <v>237</v>
      </c>
      <c r="D64" s="37">
        <f t="shared" si="2"/>
        <v>0</v>
      </c>
      <c r="E64" s="37">
        <v>0</v>
      </c>
      <c r="F64" s="65"/>
      <c r="G64" s="65"/>
      <c r="H64" s="65"/>
      <c r="I64" s="65"/>
      <c r="J64" s="65"/>
      <c r="K64" s="37"/>
    </row>
    <row r="65" spans="1:11" s="1" customFormat="1" ht="23.25" customHeight="1" x14ac:dyDescent="0.2">
      <c r="A65" s="20">
        <v>55</v>
      </c>
      <c r="B65" s="21" t="s">
        <v>114</v>
      </c>
      <c r="C65" s="10" t="s">
        <v>52</v>
      </c>
      <c r="D65" s="37">
        <f t="shared" si="2"/>
        <v>29818100</v>
      </c>
      <c r="E65" s="37">
        <v>29818100</v>
      </c>
      <c r="F65" s="65"/>
      <c r="G65" s="65"/>
      <c r="H65" s="65"/>
      <c r="I65" s="65"/>
      <c r="J65" s="65"/>
      <c r="K65" s="37"/>
    </row>
    <row r="66" spans="1:11" s="1" customFormat="1" ht="27.75" customHeight="1" x14ac:dyDescent="0.2">
      <c r="A66" s="20">
        <v>56</v>
      </c>
      <c r="B66" s="13" t="s">
        <v>115</v>
      </c>
      <c r="C66" s="10" t="s">
        <v>238</v>
      </c>
      <c r="D66" s="37">
        <f t="shared" si="2"/>
        <v>24162685</v>
      </c>
      <c r="E66" s="37">
        <v>24162685</v>
      </c>
      <c r="F66" s="65"/>
      <c r="G66" s="65"/>
      <c r="H66" s="65"/>
      <c r="I66" s="65"/>
      <c r="J66" s="65"/>
      <c r="K66" s="37"/>
    </row>
    <row r="67" spans="1:11" s="1" customFormat="1" ht="24" x14ac:dyDescent="0.2">
      <c r="A67" s="20">
        <v>57</v>
      </c>
      <c r="B67" s="12" t="s">
        <v>116</v>
      </c>
      <c r="C67" s="10" t="s">
        <v>117</v>
      </c>
      <c r="D67" s="37">
        <f t="shared" si="2"/>
        <v>31620248</v>
      </c>
      <c r="E67" s="37">
        <v>31620248</v>
      </c>
      <c r="F67" s="65"/>
      <c r="G67" s="65"/>
      <c r="H67" s="65"/>
      <c r="I67" s="65"/>
      <c r="J67" s="65"/>
      <c r="K67" s="37"/>
    </row>
    <row r="68" spans="1:11" s="1" customFormat="1" x14ac:dyDescent="0.2">
      <c r="A68" s="20">
        <v>58</v>
      </c>
      <c r="B68" s="13" t="s">
        <v>118</v>
      </c>
      <c r="C68" s="10" t="s">
        <v>239</v>
      </c>
      <c r="D68" s="37">
        <f t="shared" si="2"/>
        <v>46569749</v>
      </c>
      <c r="E68" s="37">
        <v>46569749</v>
      </c>
      <c r="F68" s="65"/>
      <c r="G68" s="65"/>
      <c r="H68" s="65"/>
      <c r="I68" s="65"/>
      <c r="J68" s="65"/>
      <c r="K68" s="37"/>
    </row>
    <row r="69" spans="1:11" s="1" customFormat="1" x14ac:dyDescent="0.2">
      <c r="A69" s="20">
        <v>59</v>
      </c>
      <c r="B69" s="21" t="s">
        <v>119</v>
      </c>
      <c r="C69" s="10" t="s">
        <v>331</v>
      </c>
      <c r="D69" s="37">
        <f t="shared" si="2"/>
        <v>28162637</v>
      </c>
      <c r="E69" s="37">
        <v>28162637</v>
      </c>
      <c r="F69" s="65"/>
      <c r="G69" s="65"/>
      <c r="H69" s="65"/>
      <c r="I69" s="65"/>
      <c r="J69" s="65"/>
      <c r="K69" s="37"/>
    </row>
    <row r="70" spans="1:11" s="1" customFormat="1" ht="24" x14ac:dyDescent="0.2">
      <c r="A70" s="20">
        <v>60</v>
      </c>
      <c r="B70" s="12" t="s">
        <v>120</v>
      </c>
      <c r="C70" s="10" t="s">
        <v>240</v>
      </c>
      <c r="D70" s="37">
        <f t="shared" si="2"/>
        <v>0</v>
      </c>
      <c r="E70" s="37">
        <v>0</v>
      </c>
      <c r="F70" s="65"/>
      <c r="G70" s="65"/>
      <c r="H70" s="65"/>
      <c r="I70" s="65"/>
      <c r="J70" s="65"/>
      <c r="K70" s="37"/>
    </row>
    <row r="71" spans="1:11" s="1" customFormat="1" ht="24" x14ac:dyDescent="0.2">
      <c r="A71" s="20">
        <v>61</v>
      </c>
      <c r="B71" s="12" t="s">
        <v>121</v>
      </c>
      <c r="C71" s="10" t="s">
        <v>241</v>
      </c>
      <c r="D71" s="37">
        <f t="shared" si="2"/>
        <v>0</v>
      </c>
      <c r="E71" s="37">
        <v>0</v>
      </c>
      <c r="F71" s="65"/>
      <c r="G71" s="65"/>
      <c r="H71" s="65"/>
      <c r="I71" s="65"/>
      <c r="J71" s="65"/>
      <c r="K71" s="37"/>
    </row>
    <row r="72" spans="1:11" s="1" customFormat="1" x14ac:dyDescent="0.2">
      <c r="A72" s="20">
        <v>62</v>
      </c>
      <c r="B72" s="13" t="s">
        <v>122</v>
      </c>
      <c r="C72" s="10" t="s">
        <v>242</v>
      </c>
      <c r="D72" s="37">
        <f t="shared" si="2"/>
        <v>60603611</v>
      </c>
      <c r="E72" s="37">
        <v>60603611</v>
      </c>
      <c r="F72" s="65"/>
      <c r="G72" s="65"/>
      <c r="H72" s="65"/>
      <c r="I72" s="65"/>
      <c r="J72" s="65"/>
      <c r="K72" s="37"/>
    </row>
    <row r="73" spans="1:11" s="1" customFormat="1" x14ac:dyDescent="0.2">
      <c r="A73" s="20">
        <v>63</v>
      </c>
      <c r="B73" s="13" t="s">
        <v>123</v>
      </c>
      <c r="C73" s="10" t="s">
        <v>51</v>
      </c>
      <c r="D73" s="37">
        <f t="shared" si="2"/>
        <v>33267780</v>
      </c>
      <c r="E73" s="37">
        <v>33267780</v>
      </c>
      <c r="F73" s="65"/>
      <c r="G73" s="65"/>
      <c r="H73" s="65"/>
      <c r="I73" s="65"/>
      <c r="J73" s="65"/>
      <c r="K73" s="37"/>
    </row>
    <row r="74" spans="1:11" s="1" customFormat="1" x14ac:dyDescent="0.2">
      <c r="A74" s="20">
        <v>64</v>
      </c>
      <c r="B74" s="13" t="s">
        <v>124</v>
      </c>
      <c r="C74" s="10" t="s">
        <v>243</v>
      </c>
      <c r="D74" s="37">
        <f t="shared" si="2"/>
        <v>84590716</v>
      </c>
      <c r="E74" s="37">
        <v>84590716</v>
      </c>
      <c r="F74" s="65"/>
      <c r="G74" s="65"/>
      <c r="H74" s="65"/>
      <c r="I74" s="65"/>
      <c r="J74" s="65"/>
      <c r="K74" s="37"/>
    </row>
    <row r="75" spans="1:11" s="1" customFormat="1" ht="24" x14ac:dyDescent="0.2">
      <c r="A75" s="20">
        <v>65</v>
      </c>
      <c r="B75" s="13" t="s">
        <v>125</v>
      </c>
      <c r="C75" s="10" t="s">
        <v>244</v>
      </c>
      <c r="D75" s="37">
        <f t="shared" si="2"/>
        <v>0</v>
      </c>
      <c r="E75" s="37">
        <v>0</v>
      </c>
      <c r="F75" s="65"/>
      <c r="G75" s="65"/>
      <c r="H75" s="65"/>
      <c r="I75" s="65"/>
      <c r="J75" s="65"/>
      <c r="K75" s="37"/>
    </row>
    <row r="76" spans="1:11" s="1" customFormat="1" ht="24" x14ac:dyDescent="0.2">
      <c r="A76" s="20">
        <v>66</v>
      </c>
      <c r="B76" s="12" t="s">
        <v>126</v>
      </c>
      <c r="C76" s="10" t="s">
        <v>245</v>
      </c>
      <c r="D76" s="37">
        <f t="shared" ref="D76:D139" si="3">E76+K76</f>
        <v>0</v>
      </c>
      <c r="E76" s="37">
        <v>0</v>
      </c>
      <c r="F76" s="65"/>
      <c r="G76" s="65"/>
      <c r="H76" s="65"/>
      <c r="I76" s="65"/>
      <c r="J76" s="65"/>
      <c r="K76" s="37"/>
    </row>
    <row r="77" spans="1:11" s="1" customFormat="1" ht="24" x14ac:dyDescent="0.2">
      <c r="A77" s="20">
        <v>67</v>
      </c>
      <c r="B77" s="13" t="s">
        <v>127</v>
      </c>
      <c r="C77" s="10" t="s">
        <v>246</v>
      </c>
      <c r="D77" s="37">
        <f t="shared" si="3"/>
        <v>0</v>
      </c>
      <c r="E77" s="37">
        <v>0</v>
      </c>
      <c r="F77" s="65"/>
      <c r="G77" s="65"/>
      <c r="H77" s="65"/>
      <c r="I77" s="65"/>
      <c r="J77" s="65"/>
      <c r="K77" s="37"/>
    </row>
    <row r="78" spans="1:11" s="1" customFormat="1" ht="24" x14ac:dyDescent="0.2">
      <c r="A78" s="20">
        <v>68</v>
      </c>
      <c r="B78" s="13" t="s">
        <v>128</v>
      </c>
      <c r="C78" s="10" t="s">
        <v>247</v>
      </c>
      <c r="D78" s="37">
        <f t="shared" si="3"/>
        <v>0</v>
      </c>
      <c r="E78" s="37">
        <v>0</v>
      </c>
      <c r="F78" s="65"/>
      <c r="G78" s="65"/>
      <c r="H78" s="65"/>
      <c r="I78" s="65"/>
      <c r="J78" s="65"/>
      <c r="K78" s="37"/>
    </row>
    <row r="79" spans="1:11" s="1" customFormat="1" ht="24" x14ac:dyDescent="0.2">
      <c r="A79" s="20">
        <v>69</v>
      </c>
      <c r="B79" s="12" t="s">
        <v>129</v>
      </c>
      <c r="C79" s="10" t="s">
        <v>248</v>
      </c>
      <c r="D79" s="37">
        <f t="shared" si="3"/>
        <v>0</v>
      </c>
      <c r="E79" s="37">
        <v>0</v>
      </c>
      <c r="F79" s="65"/>
      <c r="G79" s="65"/>
      <c r="H79" s="65"/>
      <c r="I79" s="65"/>
      <c r="J79" s="65"/>
      <c r="K79" s="37"/>
    </row>
    <row r="80" spans="1:11" s="1" customFormat="1" ht="24" x14ac:dyDescent="0.2">
      <c r="A80" s="20">
        <v>70</v>
      </c>
      <c r="B80" s="12" t="s">
        <v>130</v>
      </c>
      <c r="C80" s="10" t="s">
        <v>249</v>
      </c>
      <c r="D80" s="37">
        <f t="shared" si="3"/>
        <v>0</v>
      </c>
      <c r="E80" s="37">
        <v>0</v>
      </c>
      <c r="F80" s="65"/>
      <c r="G80" s="65"/>
      <c r="H80" s="65"/>
      <c r="I80" s="65"/>
      <c r="J80" s="65"/>
      <c r="K80" s="37"/>
    </row>
    <row r="81" spans="1:11" s="1" customFormat="1" ht="24" x14ac:dyDescent="0.2">
      <c r="A81" s="20">
        <v>71</v>
      </c>
      <c r="B81" s="12" t="s">
        <v>131</v>
      </c>
      <c r="C81" s="10" t="s">
        <v>250</v>
      </c>
      <c r="D81" s="37">
        <f t="shared" si="3"/>
        <v>0</v>
      </c>
      <c r="E81" s="37">
        <v>0</v>
      </c>
      <c r="F81" s="65"/>
      <c r="G81" s="65"/>
      <c r="H81" s="65"/>
      <c r="I81" s="65"/>
      <c r="J81" s="65"/>
      <c r="K81" s="37"/>
    </row>
    <row r="82" spans="1:11" s="1" customFormat="1" x14ac:dyDescent="0.2">
      <c r="A82" s="20">
        <v>72</v>
      </c>
      <c r="B82" s="21" t="s">
        <v>132</v>
      </c>
      <c r="C82" s="10" t="s">
        <v>133</v>
      </c>
      <c r="D82" s="37">
        <f t="shared" si="3"/>
        <v>70646104</v>
      </c>
      <c r="E82" s="37">
        <v>70646104</v>
      </c>
      <c r="F82" s="65"/>
      <c r="G82" s="65"/>
      <c r="H82" s="65"/>
      <c r="I82" s="65"/>
      <c r="J82" s="65"/>
      <c r="K82" s="37"/>
    </row>
    <row r="83" spans="1:11" s="1" customFormat="1" ht="13.5" customHeight="1" x14ac:dyDescent="0.2">
      <c r="A83" s="20">
        <v>73</v>
      </c>
      <c r="B83" s="12" t="s">
        <v>134</v>
      </c>
      <c r="C83" s="10" t="s">
        <v>251</v>
      </c>
      <c r="D83" s="37">
        <f t="shared" si="3"/>
        <v>116900300</v>
      </c>
      <c r="E83" s="37">
        <v>116900300</v>
      </c>
      <c r="F83" s="65"/>
      <c r="G83" s="65"/>
      <c r="H83" s="65"/>
      <c r="I83" s="65"/>
      <c r="J83" s="65"/>
      <c r="K83" s="37"/>
    </row>
    <row r="84" spans="1:11" s="1" customFormat="1" ht="14.25" customHeight="1" x14ac:dyDescent="0.2">
      <c r="A84" s="20">
        <v>74</v>
      </c>
      <c r="B84" s="21" t="s">
        <v>135</v>
      </c>
      <c r="C84" s="10" t="s">
        <v>35</v>
      </c>
      <c r="D84" s="37">
        <f t="shared" si="3"/>
        <v>91314851</v>
      </c>
      <c r="E84" s="37">
        <v>91314851</v>
      </c>
      <c r="F84" s="65"/>
      <c r="G84" s="65"/>
      <c r="H84" s="65"/>
      <c r="I84" s="65"/>
      <c r="J84" s="65"/>
      <c r="K84" s="37"/>
    </row>
    <row r="85" spans="1:11" s="1" customFormat="1" x14ac:dyDescent="0.2">
      <c r="A85" s="20">
        <v>75</v>
      </c>
      <c r="B85" s="12" t="s">
        <v>136</v>
      </c>
      <c r="C85" s="10" t="s">
        <v>436</v>
      </c>
      <c r="D85" s="37">
        <f t="shared" si="3"/>
        <v>38532543</v>
      </c>
      <c r="E85" s="37">
        <v>38532543</v>
      </c>
      <c r="F85" s="65"/>
      <c r="G85" s="65"/>
      <c r="H85" s="65"/>
      <c r="I85" s="65"/>
      <c r="J85" s="65"/>
      <c r="K85" s="37"/>
    </row>
    <row r="86" spans="1:11" s="1" customFormat="1" x14ac:dyDescent="0.2">
      <c r="A86" s="20">
        <v>76</v>
      </c>
      <c r="B86" s="12" t="s">
        <v>137</v>
      </c>
      <c r="C86" s="10" t="s">
        <v>36</v>
      </c>
      <c r="D86" s="37">
        <f t="shared" si="3"/>
        <v>152609969</v>
      </c>
      <c r="E86" s="37">
        <v>152609969</v>
      </c>
      <c r="F86" s="65">
        <v>37031917</v>
      </c>
      <c r="G86" s="65"/>
      <c r="H86" s="65"/>
      <c r="I86" s="65"/>
      <c r="J86" s="65"/>
      <c r="K86" s="37"/>
    </row>
    <row r="87" spans="1:11" s="1" customFormat="1" x14ac:dyDescent="0.2">
      <c r="A87" s="20">
        <v>77</v>
      </c>
      <c r="B87" s="12" t="s">
        <v>138</v>
      </c>
      <c r="C87" s="10" t="s">
        <v>50</v>
      </c>
      <c r="D87" s="37">
        <f t="shared" si="3"/>
        <v>24267852</v>
      </c>
      <c r="E87" s="37">
        <v>24267852</v>
      </c>
      <c r="F87" s="65"/>
      <c r="G87" s="65"/>
      <c r="H87" s="65"/>
      <c r="I87" s="65">
        <v>818434</v>
      </c>
      <c r="J87" s="65"/>
      <c r="K87" s="37"/>
    </row>
    <row r="88" spans="1:11" s="1" customFormat="1" x14ac:dyDescent="0.2">
      <c r="A88" s="20">
        <v>78</v>
      </c>
      <c r="B88" s="12" t="s">
        <v>139</v>
      </c>
      <c r="C88" s="10" t="s">
        <v>232</v>
      </c>
      <c r="D88" s="37">
        <f t="shared" si="3"/>
        <v>82618185</v>
      </c>
      <c r="E88" s="37">
        <v>82618185</v>
      </c>
      <c r="F88" s="65"/>
      <c r="G88" s="65"/>
      <c r="H88" s="65"/>
      <c r="I88" s="65"/>
      <c r="J88" s="65"/>
      <c r="K88" s="37"/>
    </row>
    <row r="89" spans="1:11" s="1" customFormat="1" x14ac:dyDescent="0.2">
      <c r="A89" s="20">
        <v>79</v>
      </c>
      <c r="B89" s="12" t="s">
        <v>140</v>
      </c>
      <c r="C89" s="10" t="s">
        <v>313</v>
      </c>
      <c r="D89" s="37">
        <f t="shared" si="3"/>
        <v>12390869</v>
      </c>
      <c r="E89" s="37">
        <v>12390869</v>
      </c>
      <c r="F89" s="65"/>
      <c r="G89" s="65"/>
      <c r="H89" s="65"/>
      <c r="I89" s="65"/>
      <c r="J89" s="65"/>
      <c r="K89" s="37"/>
    </row>
    <row r="90" spans="1:11" s="1" customFormat="1" x14ac:dyDescent="0.2">
      <c r="A90" s="20">
        <v>80</v>
      </c>
      <c r="B90" s="13" t="s">
        <v>141</v>
      </c>
      <c r="C90" s="10" t="s">
        <v>262</v>
      </c>
      <c r="D90" s="37">
        <f t="shared" si="3"/>
        <v>0</v>
      </c>
      <c r="E90" s="37">
        <v>0</v>
      </c>
      <c r="F90" s="65"/>
      <c r="G90" s="65"/>
      <c r="H90" s="65"/>
      <c r="I90" s="65"/>
      <c r="J90" s="65"/>
      <c r="K90" s="37"/>
    </row>
    <row r="91" spans="1:11" s="1" customFormat="1" ht="24" x14ac:dyDescent="0.2">
      <c r="A91" s="218">
        <v>81</v>
      </c>
      <c r="B91" s="221" t="s">
        <v>142</v>
      </c>
      <c r="C91" s="16" t="s">
        <v>252</v>
      </c>
      <c r="D91" s="37">
        <f t="shared" si="3"/>
        <v>266845148</v>
      </c>
      <c r="E91" s="37">
        <v>266845148</v>
      </c>
      <c r="F91" s="65"/>
      <c r="G91" s="65"/>
      <c r="H91" s="65"/>
      <c r="I91" s="65"/>
      <c r="J91" s="65"/>
      <c r="K91" s="37"/>
    </row>
    <row r="92" spans="1:11" s="1" customFormat="1" ht="36" x14ac:dyDescent="0.2">
      <c r="A92" s="219"/>
      <c r="B92" s="222"/>
      <c r="C92" s="10" t="s">
        <v>311</v>
      </c>
      <c r="D92" s="37">
        <f t="shared" si="3"/>
        <v>0</v>
      </c>
      <c r="E92" s="37">
        <v>0</v>
      </c>
      <c r="F92" s="65"/>
      <c r="G92" s="65"/>
      <c r="H92" s="65"/>
      <c r="I92" s="65"/>
      <c r="J92" s="65"/>
      <c r="K92" s="37"/>
    </row>
    <row r="93" spans="1:11" s="1" customFormat="1" ht="24" x14ac:dyDescent="0.2">
      <c r="A93" s="219"/>
      <c r="B93" s="222"/>
      <c r="C93" s="10" t="s">
        <v>253</v>
      </c>
      <c r="D93" s="37">
        <f t="shared" si="3"/>
        <v>0</v>
      </c>
      <c r="E93" s="37">
        <v>0</v>
      </c>
      <c r="F93" s="68"/>
      <c r="G93" s="68"/>
      <c r="H93" s="68"/>
      <c r="I93" s="65"/>
      <c r="J93" s="68"/>
      <c r="K93" s="48"/>
    </row>
    <row r="94" spans="1:11" s="1" customFormat="1" ht="36" x14ac:dyDescent="0.2">
      <c r="A94" s="220"/>
      <c r="B94" s="223"/>
      <c r="C94" s="22" t="s">
        <v>312</v>
      </c>
      <c r="D94" s="37">
        <f t="shared" si="3"/>
        <v>266845148</v>
      </c>
      <c r="E94" s="37">
        <v>266845148</v>
      </c>
      <c r="F94" s="68"/>
      <c r="G94" s="68"/>
      <c r="H94" s="68"/>
      <c r="I94" s="65"/>
      <c r="J94" s="68"/>
      <c r="K94" s="48"/>
    </row>
    <row r="95" spans="1:11" s="1" customFormat="1" ht="24" x14ac:dyDescent="0.2">
      <c r="A95" s="20">
        <v>82</v>
      </c>
      <c r="B95" s="13" t="s">
        <v>143</v>
      </c>
      <c r="C95" s="10" t="s">
        <v>49</v>
      </c>
      <c r="D95" s="37">
        <f t="shared" si="3"/>
        <v>0</v>
      </c>
      <c r="E95" s="37">
        <v>0</v>
      </c>
      <c r="F95" s="68"/>
      <c r="G95" s="68"/>
      <c r="H95" s="68"/>
      <c r="I95" s="65"/>
      <c r="J95" s="68"/>
      <c r="K95" s="48"/>
    </row>
    <row r="96" spans="1:11" s="1" customFormat="1" x14ac:dyDescent="0.2">
      <c r="A96" s="20">
        <v>83</v>
      </c>
      <c r="B96" s="13" t="s">
        <v>144</v>
      </c>
      <c r="C96" s="10" t="s">
        <v>145</v>
      </c>
      <c r="D96" s="37">
        <f t="shared" si="3"/>
        <v>3662482</v>
      </c>
      <c r="E96" s="37">
        <v>3662482</v>
      </c>
      <c r="F96" s="68"/>
      <c r="G96" s="68"/>
      <c r="H96" s="68"/>
      <c r="I96" s="65"/>
      <c r="J96" s="68"/>
      <c r="K96" s="48"/>
    </row>
    <row r="97" spans="1:11" s="1" customFormat="1" x14ac:dyDescent="0.2">
      <c r="A97" s="20">
        <v>84</v>
      </c>
      <c r="B97" s="21" t="s">
        <v>146</v>
      </c>
      <c r="C97" s="10" t="s">
        <v>147</v>
      </c>
      <c r="D97" s="37">
        <f t="shared" si="3"/>
        <v>22691964</v>
      </c>
      <c r="E97" s="37">
        <v>22691964</v>
      </c>
      <c r="F97" s="68"/>
      <c r="G97" s="68"/>
      <c r="H97" s="68"/>
      <c r="I97" s="65"/>
      <c r="J97" s="68"/>
      <c r="K97" s="48"/>
    </row>
    <row r="98" spans="1:11" s="1" customFormat="1" x14ac:dyDescent="0.2">
      <c r="A98" s="20">
        <v>85</v>
      </c>
      <c r="B98" s="13" t="s">
        <v>148</v>
      </c>
      <c r="C98" s="10" t="s">
        <v>27</v>
      </c>
      <c r="D98" s="37">
        <f t="shared" si="3"/>
        <v>11906748</v>
      </c>
      <c r="E98" s="37">
        <v>11906748</v>
      </c>
      <c r="F98" s="68"/>
      <c r="G98" s="68"/>
      <c r="H98" s="68"/>
      <c r="I98" s="65"/>
      <c r="J98" s="68"/>
      <c r="K98" s="48"/>
    </row>
    <row r="99" spans="1:11" s="1" customFormat="1" x14ac:dyDescent="0.2">
      <c r="A99" s="20">
        <v>86</v>
      </c>
      <c r="B99" s="21" t="s">
        <v>149</v>
      </c>
      <c r="C99" s="10" t="s">
        <v>12</v>
      </c>
      <c r="D99" s="37">
        <f t="shared" si="3"/>
        <v>12017634</v>
      </c>
      <c r="E99" s="37">
        <v>12017634</v>
      </c>
      <c r="F99" s="68"/>
      <c r="G99" s="68"/>
      <c r="H99" s="68"/>
      <c r="I99" s="65"/>
      <c r="J99" s="68"/>
      <c r="K99" s="48"/>
    </row>
    <row r="100" spans="1:11" s="1" customFormat="1" x14ac:dyDescent="0.2">
      <c r="A100" s="20">
        <v>87</v>
      </c>
      <c r="B100" s="21" t="s">
        <v>150</v>
      </c>
      <c r="C100" s="10" t="s">
        <v>26</v>
      </c>
      <c r="D100" s="37">
        <f t="shared" si="3"/>
        <v>33730104</v>
      </c>
      <c r="E100" s="37">
        <v>33730104</v>
      </c>
      <c r="F100" s="68"/>
      <c r="G100" s="68"/>
      <c r="H100" s="68"/>
      <c r="I100" s="65"/>
      <c r="J100" s="68"/>
      <c r="K100" s="48"/>
    </row>
    <row r="101" spans="1:11" s="1" customFormat="1" x14ac:dyDescent="0.2">
      <c r="A101" s="20">
        <v>88</v>
      </c>
      <c r="B101" s="13" t="s">
        <v>151</v>
      </c>
      <c r="C101" s="10" t="s">
        <v>43</v>
      </c>
      <c r="D101" s="37">
        <f t="shared" si="3"/>
        <v>14655190</v>
      </c>
      <c r="E101" s="37">
        <v>14655190</v>
      </c>
      <c r="F101" s="68"/>
      <c r="G101" s="68"/>
      <c r="H101" s="68"/>
      <c r="I101" s="65"/>
      <c r="J101" s="68"/>
      <c r="K101" s="48"/>
    </row>
    <row r="102" spans="1:11" s="1" customFormat="1" x14ac:dyDescent="0.2">
      <c r="A102" s="20">
        <v>89</v>
      </c>
      <c r="B102" s="12" t="s">
        <v>153</v>
      </c>
      <c r="C102" s="10" t="s">
        <v>28</v>
      </c>
      <c r="D102" s="37">
        <f t="shared" si="3"/>
        <v>40605644</v>
      </c>
      <c r="E102" s="37">
        <v>40605644</v>
      </c>
      <c r="F102" s="68"/>
      <c r="G102" s="68"/>
      <c r="H102" s="68"/>
      <c r="I102" s="65"/>
      <c r="J102" s="68"/>
      <c r="K102" s="48"/>
    </row>
    <row r="103" spans="1:11" s="1" customFormat="1" x14ac:dyDescent="0.2">
      <c r="A103" s="20">
        <v>90</v>
      </c>
      <c r="B103" s="12" t="s">
        <v>154</v>
      </c>
      <c r="C103" s="10" t="s">
        <v>29</v>
      </c>
      <c r="D103" s="37">
        <f t="shared" si="3"/>
        <v>33318493</v>
      </c>
      <c r="E103" s="37">
        <v>33318493</v>
      </c>
      <c r="F103" s="68"/>
      <c r="G103" s="68"/>
      <c r="H103" s="68"/>
      <c r="I103" s="65"/>
      <c r="J103" s="68"/>
      <c r="K103" s="48"/>
    </row>
    <row r="104" spans="1:11" s="1" customFormat="1" ht="12" customHeight="1" x14ac:dyDescent="0.2">
      <c r="A104" s="20">
        <v>91</v>
      </c>
      <c r="B104" s="21" t="s">
        <v>155</v>
      </c>
      <c r="C104" s="10" t="s">
        <v>14</v>
      </c>
      <c r="D104" s="37">
        <f t="shared" si="3"/>
        <v>11916560</v>
      </c>
      <c r="E104" s="37">
        <v>11916560</v>
      </c>
      <c r="F104" s="68"/>
      <c r="G104" s="68"/>
      <c r="H104" s="68"/>
      <c r="I104" s="65"/>
      <c r="J104" s="68"/>
      <c r="K104" s="48"/>
    </row>
    <row r="105" spans="1:11" s="19" customFormat="1" x14ac:dyDescent="0.2">
      <c r="A105" s="20">
        <v>92</v>
      </c>
      <c r="B105" s="12" t="s">
        <v>156</v>
      </c>
      <c r="C105" s="10" t="s">
        <v>30</v>
      </c>
      <c r="D105" s="37">
        <f t="shared" si="3"/>
        <v>16685569</v>
      </c>
      <c r="E105" s="37">
        <v>16685569</v>
      </c>
      <c r="F105" s="68"/>
      <c r="G105" s="68"/>
      <c r="H105" s="68"/>
      <c r="I105" s="65"/>
      <c r="J105" s="68"/>
      <c r="K105" s="48"/>
    </row>
    <row r="106" spans="1:11" s="1" customFormat="1" x14ac:dyDescent="0.2">
      <c r="A106" s="20">
        <v>93</v>
      </c>
      <c r="B106" s="12" t="s">
        <v>157</v>
      </c>
      <c r="C106" s="10" t="s">
        <v>15</v>
      </c>
      <c r="D106" s="37">
        <f t="shared" si="3"/>
        <v>17019254</v>
      </c>
      <c r="E106" s="37">
        <v>17019254</v>
      </c>
      <c r="F106" s="68"/>
      <c r="G106" s="68"/>
      <c r="H106" s="68"/>
      <c r="I106" s="65"/>
      <c r="J106" s="68"/>
      <c r="K106" s="48"/>
    </row>
    <row r="107" spans="1:11" s="1" customFormat="1" x14ac:dyDescent="0.2">
      <c r="A107" s="20">
        <v>94</v>
      </c>
      <c r="B107" s="13" t="s">
        <v>158</v>
      </c>
      <c r="C107" s="10" t="s">
        <v>13</v>
      </c>
      <c r="D107" s="37">
        <f t="shared" si="3"/>
        <v>22297619</v>
      </c>
      <c r="E107" s="37">
        <v>22297619</v>
      </c>
      <c r="F107" s="68">
        <v>56208</v>
      </c>
      <c r="G107" s="68"/>
      <c r="H107" s="68"/>
      <c r="I107" s="65">
        <v>1461378</v>
      </c>
      <c r="J107" s="68"/>
      <c r="K107" s="48"/>
    </row>
    <row r="108" spans="1:11" s="1" customFormat="1" x14ac:dyDescent="0.2">
      <c r="A108" s="20">
        <v>95</v>
      </c>
      <c r="B108" s="21" t="s">
        <v>159</v>
      </c>
      <c r="C108" s="10" t="s">
        <v>31</v>
      </c>
      <c r="D108" s="37">
        <f t="shared" si="3"/>
        <v>14218150</v>
      </c>
      <c r="E108" s="37">
        <v>14218150</v>
      </c>
      <c r="F108" s="68"/>
      <c r="G108" s="68"/>
      <c r="H108" s="68"/>
      <c r="I108" s="65"/>
      <c r="J108" s="68"/>
      <c r="K108" s="48"/>
    </row>
    <row r="109" spans="1:11" s="1" customFormat="1" x14ac:dyDescent="0.2">
      <c r="A109" s="20">
        <v>96</v>
      </c>
      <c r="B109" s="12" t="s">
        <v>161</v>
      </c>
      <c r="C109" s="10" t="s">
        <v>33</v>
      </c>
      <c r="D109" s="37">
        <f t="shared" si="3"/>
        <v>34558271</v>
      </c>
      <c r="E109" s="37">
        <v>34558271</v>
      </c>
      <c r="F109" s="68"/>
      <c r="G109" s="68"/>
      <c r="H109" s="68"/>
      <c r="I109" s="65"/>
      <c r="J109" s="68"/>
      <c r="K109" s="48"/>
    </row>
    <row r="110" spans="1:11" s="1" customFormat="1" ht="13.5" customHeight="1" x14ac:dyDescent="0.2">
      <c r="A110" s="20">
        <v>97</v>
      </c>
      <c r="B110" s="12" t="s">
        <v>163</v>
      </c>
      <c r="C110" s="10" t="s">
        <v>164</v>
      </c>
      <c r="D110" s="37">
        <f t="shared" si="3"/>
        <v>5311129</v>
      </c>
      <c r="E110" s="37">
        <v>5311129</v>
      </c>
      <c r="F110" s="68"/>
      <c r="G110" s="68"/>
      <c r="H110" s="68"/>
      <c r="I110" s="65"/>
      <c r="J110" s="68">
        <v>5311129</v>
      </c>
      <c r="K110" s="48"/>
    </row>
    <row r="111" spans="1:11" s="1" customFormat="1" x14ac:dyDescent="0.2">
      <c r="A111" s="20">
        <v>98</v>
      </c>
      <c r="B111" s="12" t="s">
        <v>165</v>
      </c>
      <c r="C111" s="10" t="s">
        <v>166</v>
      </c>
      <c r="D111" s="37">
        <f t="shared" si="3"/>
        <v>133258737</v>
      </c>
      <c r="E111" s="37">
        <v>133258737</v>
      </c>
      <c r="F111" s="68"/>
      <c r="G111" s="68">
        <v>133258737</v>
      </c>
      <c r="H111" s="68"/>
      <c r="I111" s="65"/>
      <c r="J111" s="68"/>
      <c r="K111" s="48"/>
    </row>
    <row r="112" spans="1:11" s="1" customFormat="1" x14ac:dyDescent="0.2">
      <c r="A112" s="20">
        <v>99</v>
      </c>
      <c r="B112" s="21" t="s">
        <v>167</v>
      </c>
      <c r="C112" s="10" t="s">
        <v>168</v>
      </c>
      <c r="D112" s="37">
        <f t="shared" si="3"/>
        <v>171814</v>
      </c>
      <c r="E112" s="37">
        <v>171814</v>
      </c>
      <c r="F112" s="68"/>
      <c r="G112" s="68"/>
      <c r="H112" s="68"/>
      <c r="I112" s="65"/>
      <c r="J112" s="68"/>
      <c r="K112" s="48"/>
    </row>
    <row r="113" spans="1:11" s="1" customFormat="1" ht="12.75" customHeight="1" x14ac:dyDescent="0.2">
      <c r="A113" s="20">
        <v>100</v>
      </c>
      <c r="B113" s="21" t="s">
        <v>169</v>
      </c>
      <c r="C113" s="10" t="s">
        <v>170</v>
      </c>
      <c r="D113" s="37">
        <f t="shared" si="3"/>
        <v>186040</v>
      </c>
      <c r="E113" s="37">
        <v>186040</v>
      </c>
      <c r="F113" s="68"/>
      <c r="G113" s="68"/>
      <c r="H113" s="68"/>
      <c r="I113" s="65"/>
      <c r="J113" s="68"/>
      <c r="K113" s="48"/>
    </row>
    <row r="114" spans="1:11" s="1" customFormat="1" ht="24" x14ac:dyDescent="0.2">
      <c r="A114" s="20">
        <v>101</v>
      </c>
      <c r="B114" s="21" t="s">
        <v>171</v>
      </c>
      <c r="C114" s="10" t="s">
        <v>172</v>
      </c>
      <c r="D114" s="37">
        <f t="shared" si="3"/>
        <v>375494</v>
      </c>
      <c r="E114" s="37">
        <v>375494</v>
      </c>
      <c r="F114" s="68"/>
      <c r="G114" s="68"/>
      <c r="H114" s="68"/>
      <c r="I114" s="65"/>
      <c r="J114" s="68"/>
      <c r="K114" s="48"/>
    </row>
    <row r="115" spans="1:11" s="1" customFormat="1" x14ac:dyDescent="0.2">
      <c r="A115" s="20">
        <v>102</v>
      </c>
      <c r="B115" s="21" t="s">
        <v>173</v>
      </c>
      <c r="C115" s="10" t="s">
        <v>174</v>
      </c>
      <c r="D115" s="37">
        <f t="shared" si="3"/>
        <v>0</v>
      </c>
      <c r="E115" s="37">
        <v>0</v>
      </c>
      <c r="F115" s="68"/>
      <c r="G115" s="68"/>
      <c r="H115" s="68"/>
      <c r="I115" s="65"/>
      <c r="J115" s="68"/>
      <c r="K115" s="48"/>
    </row>
    <row r="116" spans="1:11" s="1" customFormat="1" x14ac:dyDescent="0.2">
      <c r="A116" s="20">
        <v>103</v>
      </c>
      <c r="B116" s="21" t="s">
        <v>175</v>
      </c>
      <c r="C116" s="10" t="s">
        <v>176</v>
      </c>
      <c r="D116" s="37">
        <f t="shared" si="3"/>
        <v>38416317</v>
      </c>
      <c r="E116" s="37">
        <v>38416317</v>
      </c>
      <c r="F116" s="68"/>
      <c r="G116" s="42"/>
      <c r="H116" s="68"/>
      <c r="I116" s="65"/>
      <c r="J116" s="69">
        <v>38416317</v>
      </c>
      <c r="K116" s="48"/>
    </row>
    <row r="117" spans="1:11" s="1" customFormat="1" x14ac:dyDescent="0.2">
      <c r="A117" s="20">
        <v>104</v>
      </c>
      <c r="B117" s="17" t="s">
        <v>177</v>
      </c>
      <c r="C117" s="15" t="s">
        <v>178</v>
      </c>
      <c r="D117" s="37">
        <f t="shared" si="3"/>
        <v>0</v>
      </c>
      <c r="E117" s="37">
        <v>0</v>
      </c>
      <c r="F117" s="68"/>
      <c r="G117" s="42"/>
      <c r="H117" s="68"/>
      <c r="I117" s="65"/>
      <c r="J117" s="68"/>
      <c r="K117" s="48"/>
    </row>
    <row r="118" spans="1:11" s="1" customFormat="1" x14ac:dyDescent="0.2">
      <c r="A118" s="20">
        <v>105</v>
      </c>
      <c r="B118" s="13" t="s">
        <v>179</v>
      </c>
      <c r="C118" s="10" t="s">
        <v>180</v>
      </c>
      <c r="D118" s="37">
        <f t="shared" si="3"/>
        <v>46752084</v>
      </c>
      <c r="E118" s="37">
        <v>46752084</v>
      </c>
      <c r="F118" s="68">
        <v>6680312</v>
      </c>
      <c r="G118" s="68">
        <v>40071772</v>
      </c>
      <c r="H118" s="68"/>
      <c r="I118" s="65"/>
      <c r="J118" s="68"/>
      <c r="K118" s="48"/>
    </row>
    <row r="119" spans="1:11" s="1" customFormat="1" ht="11.25" customHeight="1" x14ac:dyDescent="0.2">
      <c r="A119" s="20">
        <v>106</v>
      </c>
      <c r="B119" s="21" t="s">
        <v>181</v>
      </c>
      <c r="C119" s="10" t="s">
        <v>182</v>
      </c>
      <c r="D119" s="37">
        <f t="shared" si="3"/>
        <v>0</v>
      </c>
      <c r="E119" s="37">
        <v>0</v>
      </c>
      <c r="F119" s="68"/>
      <c r="H119" s="68"/>
      <c r="I119" s="65"/>
      <c r="J119" s="68"/>
      <c r="K119" s="48"/>
    </row>
    <row r="120" spans="1:11" s="1" customFormat="1" x14ac:dyDescent="0.2">
      <c r="A120" s="20">
        <v>107</v>
      </c>
      <c r="B120" s="12" t="s">
        <v>183</v>
      </c>
      <c r="C120" s="18" t="s">
        <v>184</v>
      </c>
      <c r="D120" s="37">
        <f t="shared" si="3"/>
        <v>14953118</v>
      </c>
      <c r="E120" s="37">
        <v>14953118</v>
      </c>
      <c r="F120" s="68"/>
      <c r="G120" s="37">
        <v>14953118</v>
      </c>
      <c r="H120" s="68"/>
      <c r="I120" s="65"/>
      <c r="J120" s="68"/>
      <c r="K120" s="48"/>
    </row>
    <row r="121" spans="1:11" s="1" customFormat="1" x14ac:dyDescent="0.2">
      <c r="A121" s="20">
        <v>108</v>
      </c>
      <c r="B121" s="21" t="s">
        <v>185</v>
      </c>
      <c r="C121" s="10" t="s">
        <v>265</v>
      </c>
      <c r="D121" s="37">
        <f t="shared" si="3"/>
        <v>190592</v>
      </c>
      <c r="E121" s="37">
        <v>190592</v>
      </c>
      <c r="F121" s="68"/>
      <c r="G121" s="68"/>
      <c r="H121" s="68"/>
      <c r="I121" s="65"/>
      <c r="J121" s="68"/>
      <c r="K121" s="48"/>
    </row>
    <row r="122" spans="1:11" s="1" customFormat="1" ht="14.25" customHeight="1" x14ac:dyDescent="0.2">
      <c r="A122" s="20">
        <v>109</v>
      </c>
      <c r="B122" s="13" t="s">
        <v>186</v>
      </c>
      <c r="C122" s="10" t="s">
        <v>254</v>
      </c>
      <c r="D122" s="37">
        <f t="shared" si="3"/>
        <v>144353</v>
      </c>
      <c r="E122" s="37">
        <v>144353</v>
      </c>
      <c r="F122" s="68"/>
      <c r="G122" s="68"/>
      <c r="H122" s="68"/>
      <c r="I122" s="65"/>
      <c r="J122" s="68"/>
      <c r="K122" s="48"/>
    </row>
    <row r="123" spans="1:11" s="1" customFormat="1" x14ac:dyDescent="0.2">
      <c r="A123" s="20">
        <v>110</v>
      </c>
      <c r="B123" s="12" t="s">
        <v>335</v>
      </c>
      <c r="C123" s="10" t="s">
        <v>322</v>
      </c>
      <c r="D123" s="37">
        <f t="shared" si="3"/>
        <v>0</v>
      </c>
      <c r="E123" s="37">
        <v>0</v>
      </c>
      <c r="F123" s="68"/>
      <c r="G123" s="68"/>
      <c r="H123" s="68"/>
      <c r="I123" s="65"/>
      <c r="J123" s="68"/>
      <c r="K123" s="48"/>
    </row>
    <row r="124" spans="1:11" s="1" customFormat="1" x14ac:dyDescent="0.2">
      <c r="A124" s="20">
        <v>111</v>
      </c>
      <c r="B124" s="13" t="s">
        <v>187</v>
      </c>
      <c r="C124" s="10" t="s">
        <v>188</v>
      </c>
      <c r="D124" s="37">
        <f t="shared" si="3"/>
        <v>0</v>
      </c>
      <c r="E124" s="37">
        <v>0</v>
      </c>
      <c r="F124" s="42"/>
      <c r="G124" s="68"/>
      <c r="H124" s="68"/>
      <c r="I124" s="65"/>
      <c r="J124" s="68"/>
      <c r="K124" s="48"/>
    </row>
    <row r="125" spans="1:11" s="1" customFormat="1" ht="13.5" customHeight="1" x14ac:dyDescent="0.2">
      <c r="A125" s="20">
        <v>112</v>
      </c>
      <c r="B125" s="13" t="s">
        <v>189</v>
      </c>
      <c r="C125" s="10" t="s">
        <v>326</v>
      </c>
      <c r="D125" s="37">
        <f t="shared" si="3"/>
        <v>62508822</v>
      </c>
      <c r="E125" s="37">
        <v>62508822</v>
      </c>
      <c r="F125" s="42"/>
      <c r="G125" s="68">
        <v>62508822</v>
      </c>
      <c r="H125" s="68"/>
      <c r="I125" s="65"/>
      <c r="J125" s="68"/>
      <c r="K125" s="48"/>
    </row>
    <row r="126" spans="1:11" s="1" customFormat="1" x14ac:dyDescent="0.2">
      <c r="A126" s="20">
        <v>113</v>
      </c>
      <c r="B126" s="21" t="s">
        <v>190</v>
      </c>
      <c r="C126" s="10" t="s">
        <v>191</v>
      </c>
      <c r="D126" s="37">
        <f t="shared" si="3"/>
        <v>0</v>
      </c>
      <c r="E126" s="37">
        <v>0</v>
      </c>
      <c r="F126" s="42"/>
      <c r="G126" s="68"/>
      <c r="H126" s="68"/>
      <c r="I126" s="65"/>
      <c r="J126" s="68"/>
      <c r="K126" s="48"/>
    </row>
    <row r="127" spans="1:11" s="1" customFormat="1" ht="24" x14ac:dyDescent="0.2">
      <c r="A127" s="20">
        <v>114</v>
      </c>
      <c r="B127" s="21" t="s">
        <v>192</v>
      </c>
      <c r="C127" s="35" t="s">
        <v>310</v>
      </c>
      <c r="D127" s="37">
        <f t="shared" si="3"/>
        <v>260160</v>
      </c>
      <c r="E127" s="37">
        <v>260160</v>
      </c>
      <c r="F127" s="42"/>
      <c r="G127" s="68"/>
      <c r="H127" s="68"/>
      <c r="I127" s="65"/>
      <c r="J127" s="68"/>
      <c r="K127" s="48"/>
    </row>
    <row r="128" spans="1:11" s="1" customFormat="1" x14ac:dyDescent="0.2">
      <c r="A128" s="20">
        <v>115</v>
      </c>
      <c r="B128" s="21" t="s">
        <v>193</v>
      </c>
      <c r="C128" s="10" t="s">
        <v>229</v>
      </c>
      <c r="D128" s="37">
        <f t="shared" si="3"/>
        <v>124218627</v>
      </c>
      <c r="E128" s="37">
        <v>124218627</v>
      </c>
      <c r="F128" s="68">
        <v>23617827</v>
      </c>
      <c r="H128" s="68"/>
      <c r="I128" s="65"/>
      <c r="J128" s="68"/>
      <c r="K128" s="48"/>
    </row>
    <row r="129" spans="1:11" ht="10.5" customHeight="1" x14ac:dyDescent="0.2">
      <c r="A129" s="20">
        <v>116</v>
      </c>
      <c r="B129" s="21" t="s">
        <v>194</v>
      </c>
      <c r="C129" s="10" t="s">
        <v>195</v>
      </c>
      <c r="D129" s="37">
        <f t="shared" si="3"/>
        <v>3803790969</v>
      </c>
      <c r="E129" s="37">
        <v>3771700709</v>
      </c>
      <c r="F129" s="68">
        <v>3771700709</v>
      </c>
      <c r="G129" s="68"/>
      <c r="H129" s="68"/>
      <c r="I129" s="65"/>
      <c r="J129" s="68"/>
      <c r="K129" s="48">
        <v>32090260</v>
      </c>
    </row>
    <row r="130" spans="1:11" s="1" customFormat="1" x14ac:dyDescent="0.2">
      <c r="A130" s="20">
        <v>117</v>
      </c>
      <c r="B130" s="21" t="s">
        <v>196</v>
      </c>
      <c r="C130" s="10" t="s">
        <v>40</v>
      </c>
      <c r="D130" s="37">
        <f t="shared" si="3"/>
        <v>8033485</v>
      </c>
      <c r="E130" s="37">
        <v>8033485</v>
      </c>
      <c r="F130" s="68"/>
      <c r="G130" s="68"/>
      <c r="H130" s="68"/>
      <c r="I130" s="65"/>
      <c r="J130" s="68"/>
      <c r="K130" s="48"/>
    </row>
    <row r="131" spans="1:11" s="1" customFormat="1" x14ac:dyDescent="0.2">
      <c r="A131" s="20">
        <v>118</v>
      </c>
      <c r="B131" s="12" t="s">
        <v>197</v>
      </c>
      <c r="C131" s="10" t="s">
        <v>46</v>
      </c>
      <c r="D131" s="37">
        <f t="shared" si="3"/>
        <v>133014172</v>
      </c>
      <c r="E131" s="37">
        <v>133014172</v>
      </c>
      <c r="F131" s="68">
        <v>26391156</v>
      </c>
      <c r="G131" s="68"/>
      <c r="H131" s="68"/>
      <c r="I131" s="65">
        <v>13678513</v>
      </c>
      <c r="J131" s="68"/>
      <c r="K131" s="48"/>
    </row>
    <row r="132" spans="1:11" s="1" customFormat="1" x14ac:dyDescent="0.2">
      <c r="A132" s="20">
        <v>119</v>
      </c>
      <c r="B132" s="12" t="s">
        <v>198</v>
      </c>
      <c r="C132" s="10" t="s">
        <v>231</v>
      </c>
      <c r="D132" s="37">
        <f t="shared" si="3"/>
        <v>58023336</v>
      </c>
      <c r="E132" s="37">
        <v>58023336</v>
      </c>
      <c r="F132" s="68"/>
      <c r="G132" s="68"/>
      <c r="H132" s="68"/>
      <c r="I132" s="65"/>
      <c r="J132" s="68"/>
      <c r="K132" s="48"/>
    </row>
    <row r="133" spans="1:11" s="1" customFormat="1" x14ac:dyDescent="0.2">
      <c r="A133" s="20">
        <v>120</v>
      </c>
      <c r="B133" s="12" t="s">
        <v>199</v>
      </c>
      <c r="C133" s="10" t="s">
        <v>48</v>
      </c>
      <c r="D133" s="37">
        <f t="shared" si="3"/>
        <v>39433916</v>
      </c>
      <c r="E133" s="37">
        <v>39433916</v>
      </c>
      <c r="F133" s="68"/>
      <c r="G133" s="68"/>
      <c r="H133" s="68"/>
      <c r="I133" s="65"/>
      <c r="J133" s="68"/>
      <c r="K133" s="48"/>
    </row>
    <row r="134" spans="1:11" s="1" customFormat="1" x14ac:dyDescent="0.2">
      <c r="A134" s="20">
        <v>121</v>
      </c>
      <c r="B134" s="21" t="s">
        <v>200</v>
      </c>
      <c r="C134" s="10" t="s">
        <v>47</v>
      </c>
      <c r="D134" s="37">
        <f t="shared" si="3"/>
        <v>138869533</v>
      </c>
      <c r="E134" s="37">
        <v>138869533</v>
      </c>
      <c r="F134" s="68"/>
      <c r="G134" s="68">
        <v>113577672</v>
      </c>
      <c r="H134" s="68"/>
      <c r="I134" s="65"/>
      <c r="J134" s="68"/>
      <c r="K134" s="48"/>
    </row>
    <row r="135" spans="1:11" s="1" customFormat="1" x14ac:dyDescent="0.2">
      <c r="A135" s="20">
        <v>122</v>
      </c>
      <c r="B135" s="21" t="s">
        <v>201</v>
      </c>
      <c r="C135" s="10" t="s">
        <v>202</v>
      </c>
      <c r="D135" s="37">
        <f t="shared" si="3"/>
        <v>0</v>
      </c>
      <c r="E135" s="37">
        <v>0</v>
      </c>
      <c r="F135" s="68"/>
      <c r="G135" s="68"/>
      <c r="H135" s="68"/>
      <c r="I135" s="65"/>
      <c r="J135" s="68"/>
      <c r="K135" s="48"/>
    </row>
    <row r="136" spans="1:11" s="1" customFormat="1" x14ac:dyDescent="0.2">
      <c r="A136" s="20">
        <v>123</v>
      </c>
      <c r="B136" s="21" t="s">
        <v>203</v>
      </c>
      <c r="C136" s="10" t="s">
        <v>41</v>
      </c>
      <c r="D136" s="37">
        <f t="shared" si="3"/>
        <v>13063950</v>
      </c>
      <c r="E136" s="37">
        <v>13063950</v>
      </c>
      <c r="G136" s="68"/>
      <c r="H136" s="68"/>
      <c r="I136" s="65"/>
      <c r="J136" s="68"/>
      <c r="K136" s="48"/>
    </row>
    <row r="137" spans="1:11" s="1" customFormat="1" x14ac:dyDescent="0.2">
      <c r="A137" s="20">
        <v>124</v>
      </c>
      <c r="B137" s="12" t="s">
        <v>204</v>
      </c>
      <c r="C137" s="10" t="s">
        <v>230</v>
      </c>
      <c r="D137" s="37">
        <f t="shared" si="3"/>
        <v>40322771</v>
      </c>
      <c r="E137" s="37">
        <v>40322771</v>
      </c>
      <c r="F137" s="68"/>
      <c r="G137" s="68"/>
      <c r="H137" s="68"/>
      <c r="I137" s="65"/>
      <c r="J137" s="68"/>
      <c r="K137" s="48"/>
    </row>
    <row r="138" spans="1:11" s="1" customFormat="1" x14ac:dyDescent="0.2">
      <c r="A138" s="20">
        <v>125</v>
      </c>
      <c r="B138" s="13" t="s">
        <v>205</v>
      </c>
      <c r="C138" s="10" t="s">
        <v>206</v>
      </c>
      <c r="D138" s="37">
        <f t="shared" si="3"/>
        <v>87636043</v>
      </c>
      <c r="E138" s="37">
        <v>87636043</v>
      </c>
      <c r="F138" s="68"/>
      <c r="G138" s="68"/>
      <c r="H138" s="68"/>
      <c r="I138" s="65"/>
      <c r="J138" s="68"/>
      <c r="K138" s="48"/>
    </row>
    <row r="139" spans="1:11" x14ac:dyDescent="0.2">
      <c r="A139" s="20">
        <v>126</v>
      </c>
      <c r="B139" s="21" t="s">
        <v>207</v>
      </c>
      <c r="C139" s="10" t="s">
        <v>208</v>
      </c>
      <c r="D139" s="37">
        <f t="shared" si="3"/>
        <v>283164676</v>
      </c>
      <c r="E139" s="37">
        <v>283164676</v>
      </c>
      <c r="F139" s="68"/>
      <c r="G139" s="68"/>
      <c r="H139" s="68">
        <v>283164676</v>
      </c>
      <c r="I139" s="65"/>
      <c r="J139" s="68"/>
      <c r="K139" s="48"/>
    </row>
    <row r="140" spans="1:11" x14ac:dyDescent="0.2">
      <c r="A140" s="20">
        <v>127</v>
      </c>
      <c r="B140" s="12" t="s">
        <v>209</v>
      </c>
      <c r="C140" s="10" t="s">
        <v>210</v>
      </c>
      <c r="D140" s="37">
        <f t="shared" ref="D140:D149" si="4">E140+K140</f>
        <v>0</v>
      </c>
      <c r="E140" s="37">
        <v>0</v>
      </c>
      <c r="F140" s="68"/>
      <c r="G140" s="68"/>
      <c r="H140" s="68"/>
      <c r="I140" s="65"/>
      <c r="J140" s="68"/>
      <c r="K140" s="48"/>
    </row>
    <row r="141" spans="1:11" x14ac:dyDescent="0.2">
      <c r="A141" s="20">
        <v>128</v>
      </c>
      <c r="B141" s="21" t="s">
        <v>211</v>
      </c>
      <c r="C141" s="10" t="s">
        <v>212</v>
      </c>
      <c r="D141" s="37">
        <f t="shared" si="4"/>
        <v>132787277</v>
      </c>
      <c r="E141" s="37">
        <v>117529260</v>
      </c>
      <c r="F141" s="68">
        <v>117529260</v>
      </c>
      <c r="G141" s="68"/>
      <c r="H141" s="68"/>
      <c r="I141" s="65"/>
      <c r="J141" s="68"/>
      <c r="K141" s="48">
        <v>15258017</v>
      </c>
    </row>
    <row r="142" spans="1:11" x14ac:dyDescent="0.2">
      <c r="A142" s="20">
        <v>129</v>
      </c>
      <c r="B142" s="89" t="s">
        <v>255</v>
      </c>
      <c r="C142" s="92" t="s">
        <v>256</v>
      </c>
      <c r="D142" s="37">
        <f t="shared" si="4"/>
        <v>0</v>
      </c>
      <c r="E142" s="37">
        <v>0</v>
      </c>
      <c r="F142" s="67"/>
      <c r="G142" s="67"/>
      <c r="H142" s="67"/>
      <c r="I142" s="65"/>
      <c r="J142" s="67"/>
      <c r="K142" s="39"/>
    </row>
    <row r="143" spans="1:11" x14ac:dyDescent="0.2">
      <c r="A143" s="20">
        <v>130</v>
      </c>
      <c r="B143" s="93" t="s">
        <v>257</v>
      </c>
      <c r="C143" s="40" t="s">
        <v>258</v>
      </c>
      <c r="D143" s="37">
        <f t="shared" si="4"/>
        <v>0</v>
      </c>
      <c r="E143" s="37">
        <v>0</v>
      </c>
      <c r="F143" s="67"/>
      <c r="G143" s="67"/>
      <c r="H143" s="67"/>
      <c r="I143" s="65"/>
      <c r="J143" s="67"/>
      <c r="K143" s="39"/>
    </row>
    <row r="144" spans="1:11" x14ac:dyDescent="0.2">
      <c r="A144" s="20">
        <v>131</v>
      </c>
      <c r="B144" s="94" t="s">
        <v>259</v>
      </c>
      <c r="C144" s="154" t="s">
        <v>449</v>
      </c>
      <c r="D144" s="37">
        <f t="shared" si="4"/>
        <v>0</v>
      </c>
      <c r="E144" s="37">
        <v>0</v>
      </c>
      <c r="F144" s="67"/>
      <c r="G144" s="67"/>
      <c r="H144" s="67"/>
      <c r="I144" s="65"/>
      <c r="J144" s="67"/>
      <c r="K144" s="39"/>
    </row>
    <row r="145" spans="1:61" x14ac:dyDescent="0.2">
      <c r="A145" s="20">
        <v>132</v>
      </c>
      <c r="B145" s="20" t="s">
        <v>263</v>
      </c>
      <c r="C145" s="28" t="s">
        <v>264</v>
      </c>
      <c r="D145" s="37">
        <f t="shared" si="4"/>
        <v>0</v>
      </c>
      <c r="E145" s="37">
        <v>0</v>
      </c>
      <c r="F145" s="67"/>
      <c r="G145" s="67"/>
      <c r="H145" s="67"/>
      <c r="I145" s="65"/>
      <c r="J145" s="67"/>
      <c r="K145" s="39"/>
    </row>
    <row r="146" spans="1:61" s="4" customFormat="1" x14ac:dyDescent="0.2">
      <c r="A146" s="20">
        <v>133</v>
      </c>
      <c r="B146" s="55" t="s">
        <v>315</v>
      </c>
      <c r="C146" s="28" t="s">
        <v>314</v>
      </c>
      <c r="D146" s="37">
        <f t="shared" si="4"/>
        <v>0</v>
      </c>
      <c r="E146" s="37">
        <v>0</v>
      </c>
      <c r="F146" s="70"/>
      <c r="G146" s="70"/>
      <c r="H146" s="67"/>
      <c r="I146" s="65"/>
      <c r="J146" s="70"/>
      <c r="K146" s="51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</row>
    <row r="147" spans="1:61" s="4" customFormat="1" x14ac:dyDescent="0.2">
      <c r="A147" s="20">
        <v>134</v>
      </c>
      <c r="B147" s="55" t="s">
        <v>324</v>
      </c>
      <c r="C147" s="28" t="s">
        <v>321</v>
      </c>
      <c r="D147" s="37">
        <f t="shared" si="4"/>
        <v>8816614</v>
      </c>
      <c r="E147" s="37">
        <v>8816614</v>
      </c>
      <c r="F147" s="70"/>
      <c r="G147" s="70"/>
      <c r="H147" s="67">
        <v>8816614</v>
      </c>
      <c r="I147" s="65"/>
      <c r="J147" s="70"/>
      <c r="K147" s="51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</row>
    <row r="148" spans="1:61" s="4" customFormat="1" ht="24" x14ac:dyDescent="0.2">
      <c r="A148" s="20">
        <v>135</v>
      </c>
      <c r="B148" s="55" t="s">
        <v>439</v>
      </c>
      <c r="C148" s="15" t="s">
        <v>389</v>
      </c>
      <c r="D148" s="37">
        <f t="shared" si="4"/>
        <v>0</v>
      </c>
      <c r="E148" s="37">
        <v>0</v>
      </c>
      <c r="F148" s="68"/>
      <c r="G148" s="68"/>
      <c r="H148" s="68"/>
      <c r="I148" s="65"/>
      <c r="J148" s="68"/>
      <c r="K148" s="90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</row>
    <row r="149" spans="1:61" s="4" customFormat="1" ht="14.25" customHeight="1" x14ac:dyDescent="0.2">
      <c r="A149" s="20">
        <v>136</v>
      </c>
      <c r="B149" s="55" t="s">
        <v>434</v>
      </c>
      <c r="C149" s="15" t="s">
        <v>435</v>
      </c>
      <c r="D149" s="37">
        <f t="shared" si="4"/>
        <v>297627</v>
      </c>
      <c r="E149" s="37">
        <v>297627</v>
      </c>
      <c r="F149" s="68"/>
      <c r="G149" s="68"/>
      <c r="H149" s="68"/>
      <c r="I149" s="65"/>
      <c r="J149" s="68"/>
      <c r="K149" s="144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</row>
    <row r="150" spans="1:61" x14ac:dyDescent="0.2">
      <c r="A150" s="20">
        <v>137</v>
      </c>
      <c r="B150" s="55" t="s">
        <v>452</v>
      </c>
      <c r="C150" s="15" t="s">
        <v>453</v>
      </c>
      <c r="D150" s="37"/>
      <c r="E150" s="37">
        <v>0</v>
      </c>
      <c r="F150" s="68"/>
      <c r="G150" s="68"/>
      <c r="H150" s="68"/>
      <c r="I150" s="65"/>
      <c r="J150" s="68"/>
      <c r="K150" s="161"/>
    </row>
  </sheetData>
  <mergeCells count="12">
    <mergeCell ref="A91:A94"/>
    <mergeCell ref="B91:B94"/>
    <mergeCell ref="A8:C8"/>
    <mergeCell ref="A10:C10"/>
    <mergeCell ref="A3:K3"/>
    <mergeCell ref="A6:A7"/>
    <mergeCell ref="B6:B7"/>
    <mergeCell ref="C6:C7"/>
    <mergeCell ref="D6:D7"/>
    <mergeCell ref="E6:E7"/>
    <mergeCell ref="F6:J6"/>
    <mergeCell ref="K6:K7"/>
  </mergeCells>
  <pageMargins left="0" right="0" top="0" bottom="0" header="0" footer="0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X150"/>
  <sheetViews>
    <sheetView zoomScaleNormal="100" workbookViewId="0">
      <pane xSplit="3" ySplit="8" topLeftCell="D141" activePane="bottomRight" state="frozen"/>
      <selection pane="topRight" activeCell="D1" sqref="D1"/>
      <selection pane="bottomLeft" activeCell="A9" sqref="A9"/>
      <selection pane="bottomRight" activeCell="K159" sqref="K159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4" style="33" customWidth="1"/>
    <col min="5" max="5" width="16.140625" style="4" customWidth="1"/>
    <col min="6" max="6" width="13.140625" style="4" customWidth="1"/>
    <col min="7" max="7" width="12.42578125" style="4" customWidth="1"/>
    <col min="8" max="8" width="13.140625" style="4" customWidth="1"/>
    <col min="9" max="9" width="13.42578125" style="4" customWidth="1"/>
    <col min="10" max="11" width="13.140625" style="4" customWidth="1"/>
    <col min="12" max="12" width="13.5703125" style="4" customWidth="1"/>
    <col min="13" max="13" width="15.7109375" style="4" customWidth="1"/>
    <col min="14" max="14" width="17.85546875" style="4" customWidth="1"/>
    <col min="15" max="15" width="11.5703125" style="4" customWidth="1"/>
    <col min="16" max="16" width="9.140625" style="8"/>
    <col min="17" max="17" width="13.42578125" style="33" bestFit="1" customWidth="1"/>
    <col min="18" max="18" width="11.140625" style="33" bestFit="1" customWidth="1"/>
    <col min="19" max="16384" width="9.140625" style="8"/>
  </cols>
  <sheetData>
    <row r="2" spans="1:18" ht="26.25" customHeight="1" x14ac:dyDescent="0.2">
      <c r="A2" s="258" t="s">
        <v>385</v>
      </c>
      <c r="B2" s="258"/>
      <c r="C2" s="258"/>
      <c r="D2" s="258"/>
      <c r="E2" s="258"/>
      <c r="F2" s="258"/>
      <c r="G2" s="258"/>
      <c r="H2" s="258"/>
      <c r="I2" s="258"/>
      <c r="J2" s="258"/>
      <c r="K2" s="215"/>
    </row>
    <row r="3" spans="1:18" x14ac:dyDescent="0.2">
      <c r="C3" s="9"/>
      <c r="O3" s="4" t="s">
        <v>281</v>
      </c>
    </row>
    <row r="4" spans="1:18" s="2" customFormat="1" ht="15.75" customHeight="1" x14ac:dyDescent="0.2">
      <c r="A4" s="249" t="s">
        <v>44</v>
      </c>
      <c r="B4" s="249" t="s">
        <v>56</v>
      </c>
      <c r="C4" s="250" t="s">
        <v>45</v>
      </c>
      <c r="D4" s="274" t="s">
        <v>288</v>
      </c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Q4" s="140"/>
      <c r="R4" s="140"/>
    </row>
    <row r="5" spans="1:18" ht="15" customHeight="1" x14ac:dyDescent="0.2">
      <c r="A5" s="249"/>
      <c r="B5" s="249"/>
      <c r="C5" s="250"/>
      <c r="D5" s="262" t="s">
        <v>233</v>
      </c>
      <c r="E5" s="259" t="s">
        <v>304</v>
      </c>
      <c r="F5" s="259" t="s">
        <v>289</v>
      </c>
      <c r="G5" s="268" t="s">
        <v>427</v>
      </c>
      <c r="H5" s="259" t="s">
        <v>440</v>
      </c>
      <c r="I5" s="265" t="s">
        <v>441</v>
      </c>
      <c r="J5" s="259" t="s">
        <v>34</v>
      </c>
      <c r="K5" s="271" t="s">
        <v>278</v>
      </c>
      <c r="L5" s="272"/>
      <c r="M5" s="272"/>
      <c r="N5" s="272"/>
      <c r="O5" s="273"/>
    </row>
    <row r="6" spans="1:18" ht="14.25" customHeight="1" x14ac:dyDescent="0.2">
      <c r="A6" s="249"/>
      <c r="B6" s="249"/>
      <c r="C6" s="250"/>
      <c r="D6" s="263"/>
      <c r="E6" s="260"/>
      <c r="F6" s="260"/>
      <c r="G6" s="269"/>
      <c r="H6" s="260"/>
      <c r="I6" s="266"/>
      <c r="J6" s="260"/>
      <c r="K6" s="268" t="s">
        <v>428</v>
      </c>
      <c r="L6" s="259" t="s">
        <v>442</v>
      </c>
      <c r="M6" s="275" t="s">
        <v>443</v>
      </c>
      <c r="N6" s="275" t="s">
        <v>444</v>
      </c>
      <c r="O6" s="275" t="s">
        <v>445</v>
      </c>
    </row>
    <row r="7" spans="1:18" ht="108.75" customHeight="1" x14ac:dyDescent="0.2">
      <c r="A7" s="249"/>
      <c r="B7" s="249"/>
      <c r="C7" s="250"/>
      <c r="D7" s="264"/>
      <c r="E7" s="261"/>
      <c r="F7" s="261"/>
      <c r="G7" s="270"/>
      <c r="H7" s="261"/>
      <c r="I7" s="267"/>
      <c r="J7" s="261"/>
      <c r="K7" s="270"/>
      <c r="L7" s="261"/>
      <c r="M7" s="276"/>
      <c r="N7" s="276"/>
      <c r="O7" s="276"/>
    </row>
    <row r="8" spans="1:18" s="2" customFormat="1" x14ac:dyDescent="0.2">
      <c r="A8" s="230" t="s">
        <v>228</v>
      </c>
      <c r="B8" s="230"/>
      <c r="C8" s="230"/>
      <c r="D8" s="58">
        <f>D9+D10</f>
        <v>38705663838.000008</v>
      </c>
      <c r="E8" s="58">
        <f t="shared" ref="E8:O8" si="0">E9+E10</f>
        <v>27917375830.660007</v>
      </c>
      <c r="F8" s="58">
        <f t="shared" si="0"/>
        <v>4018324391.71</v>
      </c>
      <c r="G8" s="58">
        <f t="shared" si="0"/>
        <v>323297494.60000002</v>
      </c>
      <c r="H8" s="58">
        <f t="shared" si="0"/>
        <v>601921030.03000009</v>
      </c>
      <c r="I8" s="58">
        <f t="shared" si="0"/>
        <v>134271038</v>
      </c>
      <c r="J8" s="58">
        <f t="shared" si="0"/>
        <v>5710474053</v>
      </c>
      <c r="K8" s="58">
        <f t="shared" si="0"/>
        <v>727546932</v>
      </c>
      <c r="L8" s="58">
        <f t="shared" si="0"/>
        <v>1180090296</v>
      </c>
      <c r="M8" s="58">
        <f t="shared" si="0"/>
        <v>442893115</v>
      </c>
      <c r="N8" s="58">
        <f t="shared" si="0"/>
        <v>316876500</v>
      </c>
      <c r="O8" s="58">
        <f t="shared" si="0"/>
        <v>269275677</v>
      </c>
      <c r="Q8" s="140"/>
      <c r="R8" s="140"/>
    </row>
    <row r="9" spans="1:18" s="3" customFormat="1" ht="11.25" customHeight="1" x14ac:dyDescent="0.2">
      <c r="A9" s="5"/>
      <c r="B9" s="5"/>
      <c r="C9" s="11" t="s">
        <v>54</v>
      </c>
      <c r="D9" s="59">
        <f t="shared" ref="D9" si="1">E9+F9+G9+H9+I9+J9</f>
        <v>1688122831</v>
      </c>
      <c r="E9" s="36">
        <v>1628742331</v>
      </c>
      <c r="F9" s="36">
        <v>59380500</v>
      </c>
      <c r="G9" s="36"/>
      <c r="H9" s="36"/>
      <c r="I9" s="36"/>
      <c r="J9" s="36"/>
      <c r="K9" s="36"/>
      <c r="L9" s="36"/>
      <c r="M9" s="36"/>
      <c r="N9" s="36"/>
      <c r="O9" s="36"/>
      <c r="Q9" s="76"/>
      <c r="R9" s="76"/>
    </row>
    <row r="10" spans="1:18" s="2" customFormat="1" x14ac:dyDescent="0.2">
      <c r="A10" s="230" t="s">
        <v>227</v>
      </c>
      <c r="B10" s="230"/>
      <c r="C10" s="230"/>
      <c r="D10" s="58">
        <f t="shared" ref="D10:O10" si="2">SUM(D11:D146)-D91</f>
        <v>37017541007.000008</v>
      </c>
      <c r="E10" s="50">
        <f t="shared" si="2"/>
        <v>26288633499.660007</v>
      </c>
      <c r="F10" s="50">
        <f t="shared" si="2"/>
        <v>3958943891.71</v>
      </c>
      <c r="G10" s="50">
        <f t="shared" si="2"/>
        <v>323297494.60000002</v>
      </c>
      <c r="H10" s="50">
        <f t="shared" si="2"/>
        <v>601921030.03000009</v>
      </c>
      <c r="I10" s="50">
        <f t="shared" si="2"/>
        <v>134271038</v>
      </c>
      <c r="J10" s="50">
        <f t="shared" si="2"/>
        <v>5710474053</v>
      </c>
      <c r="K10" s="50">
        <f t="shared" si="2"/>
        <v>727546932</v>
      </c>
      <c r="L10" s="50">
        <f t="shared" si="2"/>
        <v>1180090296</v>
      </c>
      <c r="M10" s="50">
        <f t="shared" si="2"/>
        <v>442893115</v>
      </c>
      <c r="N10" s="50">
        <f t="shared" si="2"/>
        <v>316876500</v>
      </c>
      <c r="O10" s="50">
        <f t="shared" si="2"/>
        <v>269275677</v>
      </c>
      <c r="Q10" s="140"/>
      <c r="R10" s="140"/>
    </row>
    <row r="11" spans="1:18" s="1" customFormat="1" ht="12" customHeight="1" x14ac:dyDescent="0.2">
      <c r="A11" s="20">
        <v>1</v>
      </c>
      <c r="B11" s="12" t="s">
        <v>57</v>
      </c>
      <c r="C11" s="10" t="s">
        <v>42</v>
      </c>
      <c r="D11" s="53">
        <f>E11+F11+G11+H11+I11+J11</f>
        <v>72569562.849999994</v>
      </c>
      <c r="E11" s="37">
        <v>72569562.849999994</v>
      </c>
      <c r="F11" s="37">
        <v>0</v>
      </c>
      <c r="G11" s="37">
        <v>0</v>
      </c>
      <c r="H11" s="37">
        <v>0</v>
      </c>
      <c r="I11" s="37">
        <v>0</v>
      </c>
      <c r="J11" s="37"/>
      <c r="K11" s="37">
        <v>0</v>
      </c>
      <c r="L11" s="37">
        <v>0</v>
      </c>
      <c r="M11" s="37">
        <v>0</v>
      </c>
      <c r="N11" s="37">
        <v>0</v>
      </c>
      <c r="O11" s="37">
        <v>0</v>
      </c>
      <c r="Q11" s="77"/>
      <c r="R11" s="77"/>
    </row>
    <row r="12" spans="1:18" s="1" customFormat="1" x14ac:dyDescent="0.2">
      <c r="A12" s="20">
        <v>2</v>
      </c>
      <c r="B12" s="13" t="s">
        <v>58</v>
      </c>
      <c r="C12" s="10" t="s">
        <v>213</v>
      </c>
      <c r="D12" s="53">
        <f t="shared" ref="D12:D74" si="3">E12+F12+G12+H12+I12+J12</f>
        <v>58335252.43</v>
      </c>
      <c r="E12" s="37">
        <v>58335252.43</v>
      </c>
      <c r="F12" s="37">
        <v>0</v>
      </c>
      <c r="G12" s="37">
        <v>0</v>
      </c>
      <c r="H12" s="37">
        <v>0</v>
      </c>
      <c r="I12" s="37">
        <v>0</v>
      </c>
      <c r="J12" s="37"/>
      <c r="K12" s="37">
        <v>0</v>
      </c>
      <c r="L12" s="37">
        <v>0</v>
      </c>
      <c r="M12" s="37">
        <v>0</v>
      </c>
      <c r="N12" s="37">
        <v>0</v>
      </c>
      <c r="O12" s="37">
        <v>0</v>
      </c>
      <c r="Q12" s="77"/>
      <c r="R12" s="77"/>
    </row>
    <row r="13" spans="1:18" s="19" customFormat="1" x14ac:dyDescent="0.2">
      <c r="A13" s="20">
        <v>3</v>
      </c>
      <c r="B13" s="21" t="s">
        <v>59</v>
      </c>
      <c r="C13" s="10" t="s">
        <v>5</v>
      </c>
      <c r="D13" s="56">
        <f t="shared" si="3"/>
        <v>331764915.16000003</v>
      </c>
      <c r="E13" s="38">
        <v>331764915.16000003</v>
      </c>
      <c r="F13" s="38">
        <v>0</v>
      </c>
      <c r="G13" s="38">
        <v>0</v>
      </c>
      <c r="H13" s="38">
        <v>0</v>
      </c>
      <c r="I13" s="38">
        <v>0</v>
      </c>
      <c r="J13" s="38"/>
      <c r="K13" s="38">
        <v>0</v>
      </c>
      <c r="L13" s="38">
        <v>0</v>
      </c>
      <c r="M13" s="38">
        <v>0</v>
      </c>
      <c r="N13" s="38">
        <v>0</v>
      </c>
      <c r="O13" s="38">
        <v>0</v>
      </c>
      <c r="Q13" s="150"/>
      <c r="R13" s="150"/>
    </row>
    <row r="14" spans="1:18" s="1" customFormat="1" ht="14.25" customHeight="1" x14ac:dyDescent="0.2">
      <c r="A14" s="20">
        <v>4</v>
      </c>
      <c r="B14" s="12" t="s">
        <v>60</v>
      </c>
      <c r="C14" s="10" t="s">
        <v>214</v>
      </c>
      <c r="D14" s="53">
        <f t="shared" si="3"/>
        <v>59237949.460000001</v>
      </c>
      <c r="E14" s="37">
        <v>59237949.460000001</v>
      </c>
      <c r="F14" s="37">
        <v>0</v>
      </c>
      <c r="G14" s="37">
        <v>0</v>
      </c>
      <c r="H14" s="37">
        <v>0</v>
      </c>
      <c r="I14" s="37">
        <v>0</v>
      </c>
      <c r="J14" s="37"/>
      <c r="K14" s="37">
        <v>0</v>
      </c>
      <c r="L14" s="37">
        <v>0</v>
      </c>
      <c r="M14" s="37">
        <v>0</v>
      </c>
      <c r="N14" s="37">
        <v>0</v>
      </c>
      <c r="O14" s="37">
        <v>0</v>
      </c>
      <c r="Q14" s="77"/>
      <c r="R14" s="77"/>
    </row>
    <row r="15" spans="1:18" s="1" customFormat="1" x14ac:dyDescent="0.2">
      <c r="A15" s="20">
        <v>5</v>
      </c>
      <c r="B15" s="12" t="s">
        <v>61</v>
      </c>
      <c r="C15" s="10" t="s">
        <v>8</v>
      </c>
      <c r="D15" s="53">
        <f t="shared" si="3"/>
        <v>72648320.210000008</v>
      </c>
      <c r="E15" s="37">
        <v>72648320.210000008</v>
      </c>
      <c r="F15" s="37">
        <v>0</v>
      </c>
      <c r="G15" s="37">
        <v>0</v>
      </c>
      <c r="H15" s="37">
        <v>0</v>
      </c>
      <c r="I15" s="37">
        <v>0</v>
      </c>
      <c r="J15" s="37"/>
      <c r="K15" s="37">
        <v>0</v>
      </c>
      <c r="L15" s="37">
        <v>0</v>
      </c>
      <c r="M15" s="37">
        <v>0</v>
      </c>
      <c r="N15" s="37">
        <v>0</v>
      </c>
      <c r="O15" s="37">
        <v>0</v>
      </c>
      <c r="Q15" s="77"/>
      <c r="R15" s="77"/>
    </row>
    <row r="16" spans="1:18" s="19" customFormat="1" x14ac:dyDescent="0.2">
      <c r="A16" s="20">
        <v>6</v>
      </c>
      <c r="B16" s="21" t="s">
        <v>62</v>
      </c>
      <c r="C16" s="10" t="s">
        <v>63</v>
      </c>
      <c r="D16" s="56">
        <f t="shared" si="3"/>
        <v>930144839.42999995</v>
      </c>
      <c r="E16" s="38">
        <v>846228727</v>
      </c>
      <c r="F16" s="38">
        <v>645831.65999999992</v>
      </c>
      <c r="G16" s="38">
        <v>0</v>
      </c>
      <c r="H16" s="38">
        <v>46697667.770000003</v>
      </c>
      <c r="I16" s="38">
        <v>0</v>
      </c>
      <c r="J16" s="38">
        <v>36572613</v>
      </c>
      <c r="K16" s="38">
        <v>0</v>
      </c>
      <c r="L16" s="38">
        <v>35693331</v>
      </c>
      <c r="M16" s="38">
        <v>0</v>
      </c>
      <c r="N16" s="38">
        <v>0</v>
      </c>
      <c r="O16" s="38">
        <v>0</v>
      </c>
      <c r="Q16" s="150"/>
      <c r="R16" s="150"/>
    </row>
    <row r="17" spans="1:18" s="1" customFormat="1" x14ac:dyDescent="0.2">
      <c r="A17" s="20">
        <v>7</v>
      </c>
      <c r="B17" s="12" t="s">
        <v>64</v>
      </c>
      <c r="C17" s="10" t="s">
        <v>215</v>
      </c>
      <c r="D17" s="53">
        <f t="shared" si="3"/>
        <v>271509453.32999998</v>
      </c>
      <c r="E17" s="37">
        <v>271509453.32999998</v>
      </c>
      <c r="F17" s="37">
        <v>0</v>
      </c>
      <c r="G17" s="37">
        <v>0</v>
      </c>
      <c r="H17" s="37">
        <v>0</v>
      </c>
      <c r="I17" s="37">
        <v>0</v>
      </c>
      <c r="J17" s="37"/>
      <c r="K17" s="37">
        <v>0</v>
      </c>
      <c r="L17" s="37">
        <v>0</v>
      </c>
      <c r="M17" s="37">
        <v>0</v>
      </c>
      <c r="N17" s="37">
        <v>0</v>
      </c>
      <c r="O17" s="37">
        <v>0</v>
      </c>
      <c r="Q17" s="77"/>
      <c r="R17" s="77"/>
    </row>
    <row r="18" spans="1:18" s="1" customFormat="1" x14ac:dyDescent="0.2">
      <c r="A18" s="20">
        <v>8</v>
      </c>
      <c r="B18" s="21" t="s">
        <v>65</v>
      </c>
      <c r="C18" s="10" t="s">
        <v>17</v>
      </c>
      <c r="D18" s="53">
        <f t="shared" si="3"/>
        <v>55887337.380000003</v>
      </c>
      <c r="E18" s="37">
        <v>55887337.380000003</v>
      </c>
      <c r="F18" s="37">
        <v>0</v>
      </c>
      <c r="G18" s="37">
        <v>0</v>
      </c>
      <c r="H18" s="37">
        <v>0</v>
      </c>
      <c r="I18" s="37">
        <v>0</v>
      </c>
      <c r="J18" s="37"/>
      <c r="K18" s="37">
        <v>0</v>
      </c>
      <c r="L18" s="37">
        <v>0</v>
      </c>
      <c r="M18" s="37">
        <v>0</v>
      </c>
      <c r="N18" s="37">
        <v>0</v>
      </c>
      <c r="O18" s="37">
        <v>0</v>
      </c>
      <c r="Q18" s="77"/>
      <c r="R18" s="77"/>
    </row>
    <row r="19" spans="1:18" s="1" customFormat="1" x14ac:dyDescent="0.2">
      <c r="A19" s="20">
        <v>9</v>
      </c>
      <c r="B19" s="21" t="s">
        <v>66</v>
      </c>
      <c r="C19" s="10" t="s">
        <v>6</v>
      </c>
      <c r="D19" s="53">
        <f t="shared" si="3"/>
        <v>83413444.260000005</v>
      </c>
      <c r="E19" s="37">
        <v>83386835.800000012</v>
      </c>
      <c r="F19" s="37">
        <v>26608.46</v>
      </c>
      <c r="G19" s="37">
        <v>0</v>
      </c>
      <c r="H19" s="37">
        <v>0</v>
      </c>
      <c r="I19" s="37">
        <v>0</v>
      </c>
      <c r="J19" s="37"/>
      <c r="K19" s="37">
        <v>0</v>
      </c>
      <c r="L19" s="37">
        <v>0</v>
      </c>
      <c r="M19" s="37">
        <v>0</v>
      </c>
      <c r="N19" s="37">
        <v>0</v>
      </c>
      <c r="O19" s="37">
        <v>0</v>
      </c>
      <c r="Q19" s="77"/>
      <c r="R19" s="77"/>
    </row>
    <row r="20" spans="1:18" s="1" customFormat="1" x14ac:dyDescent="0.2">
      <c r="A20" s="20">
        <v>10</v>
      </c>
      <c r="B20" s="21" t="s">
        <v>67</v>
      </c>
      <c r="C20" s="10" t="s">
        <v>18</v>
      </c>
      <c r="D20" s="53">
        <f t="shared" si="3"/>
        <v>67545658.620000005</v>
      </c>
      <c r="E20" s="37">
        <v>67545658.620000005</v>
      </c>
      <c r="F20" s="37">
        <v>0</v>
      </c>
      <c r="G20" s="37">
        <v>0</v>
      </c>
      <c r="H20" s="37">
        <v>0</v>
      </c>
      <c r="I20" s="37">
        <v>0</v>
      </c>
      <c r="J20" s="37"/>
      <c r="K20" s="37">
        <v>0</v>
      </c>
      <c r="L20" s="37">
        <v>0</v>
      </c>
      <c r="M20" s="37">
        <v>0</v>
      </c>
      <c r="N20" s="37">
        <v>0</v>
      </c>
      <c r="O20" s="37">
        <v>0</v>
      </c>
      <c r="Q20" s="77"/>
      <c r="R20" s="77"/>
    </row>
    <row r="21" spans="1:18" s="1" customFormat="1" x14ac:dyDescent="0.2">
      <c r="A21" s="20">
        <v>11</v>
      </c>
      <c r="B21" s="21" t="s">
        <v>68</v>
      </c>
      <c r="C21" s="10" t="s">
        <v>7</v>
      </c>
      <c r="D21" s="53">
        <f t="shared" si="3"/>
        <v>74910133.210000008</v>
      </c>
      <c r="E21" s="37">
        <v>74910133.210000008</v>
      </c>
      <c r="F21" s="37">
        <v>0</v>
      </c>
      <c r="G21" s="37">
        <v>0</v>
      </c>
      <c r="H21" s="37">
        <v>0</v>
      </c>
      <c r="I21" s="37">
        <v>0</v>
      </c>
      <c r="J21" s="37"/>
      <c r="K21" s="37">
        <v>0</v>
      </c>
      <c r="L21" s="37">
        <v>0</v>
      </c>
      <c r="M21" s="37">
        <v>0</v>
      </c>
      <c r="N21" s="37">
        <v>0</v>
      </c>
      <c r="O21" s="37">
        <v>0</v>
      </c>
      <c r="Q21" s="77"/>
      <c r="R21" s="77"/>
    </row>
    <row r="22" spans="1:18" s="1" customFormat="1" x14ac:dyDescent="0.2">
      <c r="A22" s="20">
        <v>12</v>
      </c>
      <c r="B22" s="21" t="s">
        <v>69</v>
      </c>
      <c r="C22" s="10" t="s">
        <v>19</v>
      </c>
      <c r="D22" s="53">
        <f t="shared" si="3"/>
        <v>174058043.84999999</v>
      </c>
      <c r="E22" s="37">
        <v>174058043.84999999</v>
      </c>
      <c r="F22" s="37">
        <v>0</v>
      </c>
      <c r="G22" s="37">
        <v>0</v>
      </c>
      <c r="H22" s="37">
        <v>0</v>
      </c>
      <c r="I22" s="37">
        <v>0</v>
      </c>
      <c r="J22" s="37"/>
      <c r="K22" s="37">
        <v>0</v>
      </c>
      <c r="L22" s="37">
        <v>0</v>
      </c>
      <c r="M22" s="37">
        <v>0</v>
      </c>
      <c r="N22" s="37">
        <v>0</v>
      </c>
      <c r="O22" s="37">
        <v>0</v>
      </c>
      <c r="Q22" s="77"/>
      <c r="R22" s="77"/>
    </row>
    <row r="23" spans="1:18" s="1" customFormat="1" x14ac:dyDescent="0.2">
      <c r="A23" s="20">
        <v>13</v>
      </c>
      <c r="B23" s="21" t="s">
        <v>234</v>
      </c>
      <c r="C23" s="10" t="s">
        <v>235</v>
      </c>
      <c r="D23" s="53">
        <f t="shared" si="3"/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/>
      <c r="K23" s="37"/>
      <c r="L23" s="37"/>
      <c r="M23" s="37"/>
      <c r="N23" s="37"/>
      <c r="O23" s="37"/>
      <c r="Q23" s="77"/>
      <c r="R23" s="77"/>
    </row>
    <row r="24" spans="1:18" s="1" customFormat="1" x14ac:dyDescent="0.2">
      <c r="A24" s="20">
        <v>14</v>
      </c>
      <c r="B24" s="21" t="s">
        <v>70</v>
      </c>
      <c r="C24" s="10" t="s">
        <v>22</v>
      </c>
      <c r="D24" s="53">
        <f t="shared" si="3"/>
        <v>78226383.469999999</v>
      </c>
      <c r="E24" s="37">
        <v>78226383.469999999</v>
      </c>
      <c r="F24" s="37">
        <v>0</v>
      </c>
      <c r="G24" s="37">
        <v>0</v>
      </c>
      <c r="H24" s="37">
        <v>0</v>
      </c>
      <c r="I24" s="37">
        <v>0</v>
      </c>
      <c r="J24" s="37"/>
      <c r="K24" s="37">
        <v>0</v>
      </c>
      <c r="L24" s="37">
        <v>0</v>
      </c>
      <c r="M24" s="37">
        <v>0</v>
      </c>
      <c r="N24" s="37">
        <v>0</v>
      </c>
      <c r="O24" s="37">
        <v>0</v>
      </c>
      <c r="Q24" s="77"/>
      <c r="R24" s="77"/>
    </row>
    <row r="25" spans="1:18" s="1" customFormat="1" x14ac:dyDescent="0.2">
      <c r="A25" s="20">
        <v>15</v>
      </c>
      <c r="B25" s="21" t="s">
        <v>71</v>
      </c>
      <c r="C25" s="10" t="s">
        <v>10</v>
      </c>
      <c r="D25" s="53">
        <f t="shared" si="3"/>
        <v>107764800.18000001</v>
      </c>
      <c r="E25" s="37">
        <v>107764800.18000001</v>
      </c>
      <c r="F25" s="37">
        <v>0</v>
      </c>
      <c r="G25" s="37">
        <v>0</v>
      </c>
      <c r="H25" s="37">
        <v>0</v>
      </c>
      <c r="I25" s="37">
        <v>0</v>
      </c>
      <c r="J25" s="37"/>
      <c r="K25" s="37">
        <v>0</v>
      </c>
      <c r="L25" s="37">
        <v>0</v>
      </c>
      <c r="M25" s="37">
        <v>0</v>
      </c>
      <c r="N25" s="37">
        <v>0</v>
      </c>
      <c r="O25" s="37">
        <v>0</v>
      </c>
      <c r="Q25" s="77"/>
      <c r="R25" s="77"/>
    </row>
    <row r="26" spans="1:18" s="1" customFormat="1" x14ac:dyDescent="0.2">
      <c r="A26" s="20">
        <v>16</v>
      </c>
      <c r="B26" s="21" t="s">
        <v>72</v>
      </c>
      <c r="C26" s="10" t="s">
        <v>348</v>
      </c>
      <c r="D26" s="53">
        <f t="shared" si="3"/>
        <v>179443670.44999999</v>
      </c>
      <c r="E26" s="37">
        <v>179443670.44999999</v>
      </c>
      <c r="F26" s="37">
        <v>0</v>
      </c>
      <c r="G26" s="37">
        <v>0</v>
      </c>
      <c r="H26" s="37">
        <v>0</v>
      </c>
      <c r="I26" s="37">
        <v>0</v>
      </c>
      <c r="J26" s="37"/>
      <c r="K26" s="37">
        <v>0</v>
      </c>
      <c r="L26" s="37">
        <v>0</v>
      </c>
      <c r="M26" s="37">
        <v>0</v>
      </c>
      <c r="N26" s="37">
        <v>0</v>
      </c>
      <c r="O26" s="37">
        <v>0</v>
      </c>
      <c r="Q26" s="77"/>
      <c r="R26" s="77"/>
    </row>
    <row r="27" spans="1:18" s="19" customFormat="1" x14ac:dyDescent="0.2">
      <c r="A27" s="20">
        <v>17</v>
      </c>
      <c r="B27" s="21" t="s">
        <v>73</v>
      </c>
      <c r="C27" s="10" t="s">
        <v>9</v>
      </c>
      <c r="D27" s="56">
        <f t="shared" si="3"/>
        <v>886178019.24999988</v>
      </c>
      <c r="E27" s="38">
        <v>823554674.93999994</v>
      </c>
      <c r="F27" s="38">
        <v>1799500.48</v>
      </c>
      <c r="G27" s="38">
        <v>0</v>
      </c>
      <c r="H27" s="38">
        <v>22732905.559999999</v>
      </c>
      <c r="I27" s="38">
        <v>1919194.2700000003</v>
      </c>
      <c r="J27" s="38">
        <v>36171744</v>
      </c>
      <c r="K27" s="38">
        <v>0</v>
      </c>
      <c r="L27" s="38">
        <v>23341192</v>
      </c>
      <c r="M27" s="38">
        <v>0</v>
      </c>
      <c r="N27" s="38">
        <v>0</v>
      </c>
      <c r="O27" s="38">
        <v>0</v>
      </c>
      <c r="Q27" s="150"/>
      <c r="R27" s="150"/>
    </row>
    <row r="28" spans="1:18" s="1" customFormat="1" x14ac:dyDescent="0.2">
      <c r="A28" s="20">
        <v>18</v>
      </c>
      <c r="B28" s="12" t="s">
        <v>74</v>
      </c>
      <c r="C28" s="10" t="s">
        <v>11</v>
      </c>
      <c r="D28" s="53">
        <f t="shared" si="3"/>
        <v>42138944.32</v>
      </c>
      <c r="E28" s="37">
        <v>42138944.32</v>
      </c>
      <c r="F28" s="37">
        <v>0</v>
      </c>
      <c r="G28" s="37">
        <v>0</v>
      </c>
      <c r="H28" s="37">
        <v>0</v>
      </c>
      <c r="I28" s="37">
        <v>0</v>
      </c>
      <c r="J28" s="37"/>
      <c r="K28" s="37">
        <v>0</v>
      </c>
      <c r="L28" s="37">
        <v>0</v>
      </c>
      <c r="M28" s="37">
        <v>0</v>
      </c>
      <c r="N28" s="37">
        <v>0</v>
      </c>
      <c r="O28" s="37">
        <v>0</v>
      </c>
      <c r="Q28" s="77"/>
      <c r="R28" s="77"/>
    </row>
    <row r="29" spans="1:18" s="1" customFormat="1" x14ac:dyDescent="0.2">
      <c r="A29" s="20">
        <v>19</v>
      </c>
      <c r="B29" s="12" t="s">
        <v>75</v>
      </c>
      <c r="C29" s="10" t="s">
        <v>216</v>
      </c>
      <c r="D29" s="53">
        <f t="shared" si="3"/>
        <v>44282254.869999997</v>
      </c>
      <c r="E29" s="37">
        <v>44282254.869999997</v>
      </c>
      <c r="F29" s="37">
        <v>0</v>
      </c>
      <c r="G29" s="37">
        <v>0</v>
      </c>
      <c r="H29" s="37">
        <v>0</v>
      </c>
      <c r="I29" s="37">
        <v>0</v>
      </c>
      <c r="J29" s="37"/>
      <c r="K29" s="37">
        <v>0</v>
      </c>
      <c r="L29" s="37">
        <v>0</v>
      </c>
      <c r="M29" s="37">
        <v>0</v>
      </c>
      <c r="N29" s="37">
        <v>0</v>
      </c>
      <c r="O29" s="37">
        <v>0</v>
      </c>
      <c r="Q29" s="77"/>
      <c r="R29" s="77"/>
    </row>
    <row r="30" spans="1:18" x14ac:dyDescent="0.2">
      <c r="A30" s="20">
        <v>20</v>
      </c>
      <c r="B30" s="12" t="s">
        <v>76</v>
      </c>
      <c r="C30" s="10" t="s">
        <v>349</v>
      </c>
      <c r="D30" s="52">
        <f t="shared" si="3"/>
        <v>273898934.92000002</v>
      </c>
      <c r="E30" s="39">
        <v>273898934.92000002</v>
      </c>
      <c r="F30" s="39">
        <v>0</v>
      </c>
      <c r="G30" s="39">
        <v>0</v>
      </c>
      <c r="H30" s="39">
        <v>0</v>
      </c>
      <c r="I30" s="39">
        <v>0</v>
      </c>
      <c r="J30" s="39"/>
      <c r="K30" s="39">
        <v>0</v>
      </c>
      <c r="L30" s="39">
        <v>0</v>
      </c>
      <c r="M30" s="39">
        <v>0</v>
      </c>
      <c r="N30" s="39">
        <v>0</v>
      </c>
      <c r="O30" s="39">
        <v>0</v>
      </c>
    </row>
    <row r="31" spans="1:18" s="1" customFormat="1" x14ac:dyDescent="0.2">
      <c r="A31" s="20">
        <v>21</v>
      </c>
      <c r="B31" s="12" t="s">
        <v>77</v>
      </c>
      <c r="C31" s="10" t="s">
        <v>38</v>
      </c>
      <c r="D31" s="53">
        <f t="shared" si="3"/>
        <v>517398769.38000005</v>
      </c>
      <c r="E31" s="37">
        <v>482972093.25</v>
      </c>
      <c r="F31" s="37">
        <v>369120.24</v>
      </c>
      <c r="G31" s="37">
        <v>8833270.6600000001</v>
      </c>
      <c r="H31" s="37">
        <v>15392624.23</v>
      </c>
      <c r="I31" s="37">
        <v>0</v>
      </c>
      <c r="J31" s="37">
        <v>9831661</v>
      </c>
      <c r="K31" s="37">
        <v>0</v>
      </c>
      <c r="L31" s="37">
        <v>2791886</v>
      </c>
      <c r="M31" s="37">
        <v>0</v>
      </c>
      <c r="N31" s="37">
        <v>0</v>
      </c>
      <c r="O31" s="37">
        <v>0</v>
      </c>
      <c r="Q31" s="77"/>
      <c r="R31" s="77"/>
    </row>
    <row r="32" spans="1:18" s="19" customFormat="1" x14ac:dyDescent="0.2">
      <c r="A32" s="20">
        <v>22</v>
      </c>
      <c r="B32" s="21" t="s">
        <v>78</v>
      </c>
      <c r="C32" s="10" t="s">
        <v>79</v>
      </c>
      <c r="D32" s="56">
        <f t="shared" si="3"/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/>
      <c r="K32" s="38"/>
      <c r="L32" s="38"/>
      <c r="M32" s="38"/>
      <c r="N32" s="38"/>
      <c r="O32" s="38"/>
      <c r="Q32" s="150"/>
      <c r="R32" s="150"/>
    </row>
    <row r="33" spans="1:18" s="1" customFormat="1" ht="12" customHeight="1" x14ac:dyDescent="0.2">
      <c r="A33" s="20">
        <v>23</v>
      </c>
      <c r="B33" s="21" t="s">
        <v>80</v>
      </c>
      <c r="C33" s="10" t="s">
        <v>81</v>
      </c>
      <c r="D33" s="53">
        <f t="shared" si="3"/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/>
      <c r="K33" s="37"/>
      <c r="L33" s="37"/>
      <c r="M33" s="37"/>
      <c r="N33" s="37"/>
      <c r="O33" s="37"/>
      <c r="Q33" s="77"/>
      <c r="R33" s="77"/>
    </row>
    <row r="34" spans="1:18" s="1" customFormat="1" ht="24" x14ac:dyDescent="0.2">
      <c r="A34" s="20">
        <v>24</v>
      </c>
      <c r="B34" s="21" t="s">
        <v>82</v>
      </c>
      <c r="C34" s="10" t="s">
        <v>83</v>
      </c>
      <c r="D34" s="53">
        <f t="shared" si="3"/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/>
      <c r="K34" s="37"/>
      <c r="L34" s="37"/>
      <c r="M34" s="37"/>
      <c r="N34" s="37"/>
      <c r="O34" s="37"/>
      <c r="Q34" s="77"/>
      <c r="R34" s="77"/>
    </row>
    <row r="35" spans="1:18" s="1" customFormat="1" x14ac:dyDescent="0.2">
      <c r="A35" s="20">
        <v>25</v>
      </c>
      <c r="B35" s="12" t="s">
        <v>84</v>
      </c>
      <c r="C35" s="10" t="s">
        <v>85</v>
      </c>
      <c r="D35" s="53">
        <f t="shared" si="3"/>
        <v>2122311673.02</v>
      </c>
      <c r="E35" s="37">
        <v>1726870352.26</v>
      </c>
      <c r="F35" s="37">
        <v>67894742.579999998</v>
      </c>
      <c r="G35" s="37">
        <v>0</v>
      </c>
      <c r="H35" s="37">
        <v>59009178.259999998</v>
      </c>
      <c r="I35" s="37">
        <v>11869545.92</v>
      </c>
      <c r="J35" s="37">
        <v>256667854</v>
      </c>
      <c r="K35" s="37">
        <v>44530628</v>
      </c>
      <c r="L35" s="37">
        <v>56863194</v>
      </c>
      <c r="M35" s="37">
        <v>0</v>
      </c>
      <c r="N35" s="37">
        <v>0</v>
      </c>
      <c r="O35" s="37">
        <v>31757328</v>
      </c>
      <c r="Q35" s="77"/>
      <c r="R35" s="77"/>
    </row>
    <row r="36" spans="1:18" s="1" customFormat="1" ht="15.75" customHeight="1" x14ac:dyDescent="0.2">
      <c r="A36" s="20">
        <v>26</v>
      </c>
      <c r="B36" s="21" t="s">
        <v>86</v>
      </c>
      <c r="C36" s="10" t="s">
        <v>87</v>
      </c>
      <c r="D36" s="53">
        <f t="shared" si="3"/>
        <v>97065251.370000005</v>
      </c>
      <c r="E36" s="37">
        <v>97065251.370000005</v>
      </c>
      <c r="F36" s="37">
        <v>0</v>
      </c>
      <c r="G36" s="37">
        <v>0</v>
      </c>
      <c r="H36" s="37">
        <v>0</v>
      </c>
      <c r="I36" s="37">
        <v>0</v>
      </c>
      <c r="J36" s="37"/>
      <c r="K36" s="37">
        <v>0</v>
      </c>
      <c r="L36" s="37">
        <v>0</v>
      </c>
      <c r="M36" s="37">
        <v>0</v>
      </c>
      <c r="N36" s="37">
        <v>0</v>
      </c>
      <c r="O36" s="37">
        <v>0</v>
      </c>
      <c r="Q36" s="77"/>
      <c r="R36" s="77"/>
    </row>
    <row r="37" spans="1:18" s="1" customFormat="1" x14ac:dyDescent="0.2">
      <c r="A37" s="20">
        <v>27</v>
      </c>
      <c r="B37" s="13" t="s">
        <v>88</v>
      </c>
      <c r="C37" s="10" t="s">
        <v>89</v>
      </c>
      <c r="D37" s="53">
        <f t="shared" si="3"/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/>
      <c r="K37" s="37"/>
      <c r="L37" s="37"/>
      <c r="M37" s="37"/>
      <c r="N37" s="37"/>
      <c r="O37" s="37"/>
      <c r="Q37" s="77"/>
      <c r="R37" s="77"/>
    </row>
    <row r="38" spans="1:18" s="19" customFormat="1" x14ac:dyDescent="0.2">
      <c r="A38" s="20">
        <v>28</v>
      </c>
      <c r="B38" s="13" t="s">
        <v>90</v>
      </c>
      <c r="C38" s="10" t="s">
        <v>39</v>
      </c>
      <c r="D38" s="56">
        <f t="shared" si="3"/>
        <v>637733765.31000006</v>
      </c>
      <c r="E38" s="38">
        <v>581243258.47000003</v>
      </c>
      <c r="F38" s="38">
        <v>0</v>
      </c>
      <c r="G38" s="38">
        <v>0</v>
      </c>
      <c r="H38" s="38">
        <v>11895513.84</v>
      </c>
      <c r="I38" s="38">
        <v>0</v>
      </c>
      <c r="J38" s="38">
        <v>44594993</v>
      </c>
      <c r="K38" s="38">
        <v>0</v>
      </c>
      <c r="L38" s="38">
        <v>9828347</v>
      </c>
      <c r="M38" s="38">
        <v>0</v>
      </c>
      <c r="N38" s="38">
        <v>0</v>
      </c>
      <c r="O38" s="38">
        <v>0</v>
      </c>
      <c r="Q38" s="150"/>
      <c r="R38" s="150"/>
    </row>
    <row r="39" spans="1:18" x14ac:dyDescent="0.2">
      <c r="A39" s="20">
        <v>29</v>
      </c>
      <c r="B39" s="12" t="s">
        <v>91</v>
      </c>
      <c r="C39" s="10" t="s">
        <v>37</v>
      </c>
      <c r="D39" s="52">
        <f t="shared" si="3"/>
        <v>786872415.23000002</v>
      </c>
      <c r="E39" s="39">
        <v>671690976.55999994</v>
      </c>
      <c r="F39" s="39">
        <v>302111.7</v>
      </c>
      <c r="G39" s="39">
        <v>0</v>
      </c>
      <c r="H39" s="39">
        <v>47138830.969999999</v>
      </c>
      <c r="I39" s="39">
        <v>0</v>
      </c>
      <c r="J39" s="39">
        <v>67740496</v>
      </c>
      <c r="K39" s="39">
        <v>0</v>
      </c>
      <c r="L39" s="39">
        <v>41563961</v>
      </c>
      <c r="M39" s="39">
        <v>0</v>
      </c>
      <c r="N39" s="39">
        <v>0</v>
      </c>
      <c r="O39" s="39">
        <v>0</v>
      </c>
    </row>
    <row r="40" spans="1:18" s="1" customFormat="1" x14ac:dyDescent="0.2">
      <c r="A40" s="20">
        <v>30</v>
      </c>
      <c r="B40" s="13" t="s">
        <v>92</v>
      </c>
      <c r="C40" s="10" t="s">
        <v>16</v>
      </c>
      <c r="D40" s="53">
        <f t="shared" si="3"/>
        <v>76027692.689999998</v>
      </c>
      <c r="E40" s="37">
        <v>76027692.689999998</v>
      </c>
      <c r="F40" s="37">
        <v>0</v>
      </c>
      <c r="G40" s="37">
        <v>0</v>
      </c>
      <c r="H40" s="37">
        <v>0</v>
      </c>
      <c r="I40" s="37">
        <v>0</v>
      </c>
      <c r="J40" s="37"/>
      <c r="K40" s="37">
        <v>0</v>
      </c>
      <c r="L40" s="37">
        <v>0</v>
      </c>
      <c r="M40" s="37">
        <v>0</v>
      </c>
      <c r="N40" s="37">
        <v>0</v>
      </c>
      <c r="O40" s="37">
        <v>0</v>
      </c>
      <c r="Q40" s="77"/>
      <c r="R40" s="77"/>
    </row>
    <row r="41" spans="1:18" s="1" customFormat="1" x14ac:dyDescent="0.2">
      <c r="A41" s="20">
        <v>31</v>
      </c>
      <c r="B41" s="21" t="s">
        <v>93</v>
      </c>
      <c r="C41" s="10" t="s">
        <v>21</v>
      </c>
      <c r="D41" s="53">
        <f t="shared" si="3"/>
        <v>396174226.85000002</v>
      </c>
      <c r="E41" s="37">
        <v>385041848.52000004</v>
      </c>
      <c r="F41" s="37">
        <v>188018.33</v>
      </c>
      <c r="G41" s="37">
        <v>0</v>
      </c>
      <c r="H41" s="37">
        <v>0</v>
      </c>
      <c r="I41" s="37">
        <v>0</v>
      </c>
      <c r="J41" s="37">
        <v>10944360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Q41" s="77"/>
      <c r="R41" s="77"/>
    </row>
    <row r="42" spans="1:18" s="1" customFormat="1" x14ac:dyDescent="0.2">
      <c r="A42" s="20">
        <v>32</v>
      </c>
      <c r="B42" s="13" t="s">
        <v>94</v>
      </c>
      <c r="C42" s="10" t="s">
        <v>24</v>
      </c>
      <c r="D42" s="53">
        <f t="shared" si="3"/>
        <v>84196616.079999998</v>
      </c>
      <c r="E42" s="37">
        <v>84196616.079999998</v>
      </c>
      <c r="F42" s="37">
        <v>0</v>
      </c>
      <c r="G42" s="37">
        <v>0</v>
      </c>
      <c r="H42" s="37">
        <v>0</v>
      </c>
      <c r="I42" s="37">
        <v>0</v>
      </c>
      <c r="J42" s="37"/>
      <c r="K42" s="37">
        <v>0</v>
      </c>
      <c r="L42" s="37">
        <v>0</v>
      </c>
      <c r="M42" s="37">
        <v>0</v>
      </c>
      <c r="N42" s="37">
        <v>0</v>
      </c>
      <c r="O42" s="37">
        <v>0</v>
      </c>
      <c r="Q42" s="77"/>
      <c r="R42" s="77"/>
    </row>
    <row r="43" spans="1:18" x14ac:dyDescent="0.2">
      <c r="A43" s="20">
        <v>33</v>
      </c>
      <c r="B43" s="12" t="s">
        <v>95</v>
      </c>
      <c r="C43" s="10" t="s">
        <v>217</v>
      </c>
      <c r="D43" s="52">
        <f t="shared" si="3"/>
        <v>283874472.69999999</v>
      </c>
      <c r="E43" s="39">
        <v>283874472.69999999</v>
      </c>
      <c r="F43" s="39">
        <v>0</v>
      </c>
      <c r="G43" s="39">
        <v>0</v>
      </c>
      <c r="H43" s="39">
        <v>0</v>
      </c>
      <c r="I43" s="39">
        <v>0</v>
      </c>
      <c r="J43" s="39"/>
      <c r="K43" s="39">
        <v>0</v>
      </c>
      <c r="L43" s="39">
        <v>0</v>
      </c>
      <c r="M43" s="39">
        <v>0</v>
      </c>
      <c r="N43" s="39">
        <v>0</v>
      </c>
      <c r="O43" s="39">
        <v>0</v>
      </c>
    </row>
    <row r="44" spans="1:18" s="1" customFormat="1" x14ac:dyDescent="0.2">
      <c r="A44" s="20">
        <v>34</v>
      </c>
      <c r="B44" s="14" t="s">
        <v>96</v>
      </c>
      <c r="C44" s="15" t="s">
        <v>218</v>
      </c>
      <c r="D44" s="53">
        <f t="shared" si="3"/>
        <v>80872880.340000004</v>
      </c>
      <c r="E44" s="37">
        <v>80872880.340000004</v>
      </c>
      <c r="F44" s="37">
        <v>0</v>
      </c>
      <c r="G44" s="37">
        <v>0</v>
      </c>
      <c r="H44" s="37">
        <v>0</v>
      </c>
      <c r="I44" s="37">
        <v>0</v>
      </c>
      <c r="J44" s="37"/>
      <c r="K44" s="37">
        <v>0</v>
      </c>
      <c r="L44" s="37">
        <v>0</v>
      </c>
      <c r="M44" s="37">
        <v>0</v>
      </c>
      <c r="N44" s="37">
        <v>0</v>
      </c>
      <c r="O44" s="37">
        <v>0</v>
      </c>
      <c r="Q44" s="77"/>
      <c r="R44" s="77"/>
    </row>
    <row r="45" spans="1:18" s="1" customFormat="1" x14ac:dyDescent="0.2">
      <c r="A45" s="20">
        <v>35</v>
      </c>
      <c r="B45" s="12" t="s">
        <v>97</v>
      </c>
      <c r="C45" s="10" t="s">
        <v>219</v>
      </c>
      <c r="D45" s="53">
        <f t="shared" si="3"/>
        <v>56881175.920000002</v>
      </c>
      <c r="E45" s="37">
        <v>56881175.920000002</v>
      </c>
      <c r="F45" s="37">
        <v>0</v>
      </c>
      <c r="G45" s="37">
        <v>0</v>
      </c>
      <c r="H45" s="37">
        <v>0</v>
      </c>
      <c r="I45" s="37">
        <v>0</v>
      </c>
      <c r="J45" s="37"/>
      <c r="K45" s="37">
        <v>0</v>
      </c>
      <c r="L45" s="37">
        <v>0</v>
      </c>
      <c r="M45" s="37">
        <v>0</v>
      </c>
      <c r="N45" s="37">
        <v>0</v>
      </c>
      <c r="O45" s="37">
        <v>0</v>
      </c>
      <c r="Q45" s="77"/>
      <c r="R45" s="77"/>
    </row>
    <row r="46" spans="1:18" s="1" customFormat="1" x14ac:dyDescent="0.2">
      <c r="A46" s="20">
        <v>36</v>
      </c>
      <c r="B46" s="12" t="s">
        <v>98</v>
      </c>
      <c r="C46" s="10" t="s">
        <v>23</v>
      </c>
      <c r="D46" s="53">
        <f t="shared" si="3"/>
        <v>81423501.019999996</v>
      </c>
      <c r="E46" s="37">
        <v>81423501.019999996</v>
      </c>
      <c r="F46" s="37">
        <v>0</v>
      </c>
      <c r="G46" s="37">
        <v>0</v>
      </c>
      <c r="H46" s="37">
        <v>0</v>
      </c>
      <c r="I46" s="37">
        <v>0</v>
      </c>
      <c r="J46" s="37"/>
      <c r="K46" s="37">
        <v>0</v>
      </c>
      <c r="L46" s="37">
        <v>0</v>
      </c>
      <c r="M46" s="37">
        <v>0</v>
      </c>
      <c r="N46" s="37">
        <v>0</v>
      </c>
      <c r="O46" s="37">
        <v>0</v>
      </c>
      <c r="Q46" s="77"/>
      <c r="R46" s="77"/>
    </row>
    <row r="47" spans="1:18" s="1" customFormat="1" x14ac:dyDescent="0.2">
      <c r="A47" s="20">
        <v>37</v>
      </c>
      <c r="B47" s="21" t="s">
        <v>99</v>
      </c>
      <c r="C47" s="10" t="s">
        <v>20</v>
      </c>
      <c r="D47" s="53">
        <f t="shared" si="3"/>
        <v>42371035.689999998</v>
      </c>
      <c r="E47" s="37">
        <v>42371035.689999998</v>
      </c>
      <c r="F47" s="37">
        <v>0</v>
      </c>
      <c r="G47" s="37">
        <v>0</v>
      </c>
      <c r="H47" s="37">
        <v>0</v>
      </c>
      <c r="I47" s="37">
        <v>0</v>
      </c>
      <c r="J47" s="37"/>
      <c r="K47" s="37">
        <v>0</v>
      </c>
      <c r="L47" s="37">
        <v>0</v>
      </c>
      <c r="M47" s="37">
        <v>0</v>
      </c>
      <c r="N47" s="37">
        <v>0</v>
      </c>
      <c r="O47" s="37">
        <v>0</v>
      </c>
      <c r="Q47" s="77"/>
      <c r="R47" s="77"/>
    </row>
    <row r="48" spans="1:18" s="1" customFormat="1" x14ac:dyDescent="0.2">
      <c r="A48" s="20">
        <v>38</v>
      </c>
      <c r="B48" s="13" t="s">
        <v>100</v>
      </c>
      <c r="C48" s="10" t="s">
        <v>101</v>
      </c>
      <c r="D48" s="53">
        <f t="shared" si="3"/>
        <v>66525995.479999997</v>
      </c>
      <c r="E48" s="37">
        <v>48265678.739999995</v>
      </c>
      <c r="F48" s="37">
        <v>33999.699999999997</v>
      </c>
      <c r="G48" s="37">
        <v>0</v>
      </c>
      <c r="H48" s="37">
        <v>280947.82</v>
      </c>
      <c r="I48" s="37">
        <v>992247.22</v>
      </c>
      <c r="J48" s="37">
        <v>16953122</v>
      </c>
      <c r="K48" s="37">
        <v>0</v>
      </c>
      <c r="L48" s="37">
        <v>5996230</v>
      </c>
      <c r="M48" s="37">
        <v>0</v>
      </c>
      <c r="N48" s="37">
        <v>0</v>
      </c>
      <c r="O48" s="37">
        <v>0</v>
      </c>
      <c r="Q48" s="77"/>
      <c r="R48" s="77"/>
    </row>
    <row r="49" spans="1:18" s="19" customFormat="1" x14ac:dyDescent="0.2">
      <c r="A49" s="20">
        <v>39</v>
      </c>
      <c r="B49" s="21" t="s">
        <v>102</v>
      </c>
      <c r="C49" s="10" t="s">
        <v>103</v>
      </c>
      <c r="D49" s="56">
        <f t="shared" si="3"/>
        <v>612538327.38999999</v>
      </c>
      <c r="E49" s="38">
        <v>609449560.38999999</v>
      </c>
      <c r="F49" s="38">
        <v>0</v>
      </c>
      <c r="G49" s="38">
        <v>0</v>
      </c>
      <c r="H49" s="38">
        <v>0</v>
      </c>
      <c r="I49" s="38">
        <v>0</v>
      </c>
      <c r="J49" s="38">
        <v>3088767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Q49" s="150"/>
      <c r="R49" s="150"/>
    </row>
    <row r="50" spans="1:18" s="1" customFormat="1" x14ac:dyDescent="0.2">
      <c r="A50" s="20">
        <v>40</v>
      </c>
      <c r="B50" s="12" t="s">
        <v>104</v>
      </c>
      <c r="C50" s="10" t="s">
        <v>224</v>
      </c>
      <c r="D50" s="53">
        <f t="shared" si="3"/>
        <v>81359145.590000004</v>
      </c>
      <c r="E50" s="37">
        <v>81359145.590000004</v>
      </c>
      <c r="F50" s="37">
        <v>0</v>
      </c>
      <c r="G50" s="37">
        <v>0</v>
      </c>
      <c r="H50" s="37">
        <v>0</v>
      </c>
      <c r="I50" s="37">
        <v>0</v>
      </c>
      <c r="J50" s="37"/>
      <c r="K50" s="37">
        <v>0</v>
      </c>
      <c r="L50" s="37">
        <v>0</v>
      </c>
      <c r="M50" s="37">
        <v>0</v>
      </c>
      <c r="N50" s="37">
        <v>0</v>
      </c>
      <c r="O50" s="37">
        <v>0</v>
      </c>
      <c r="Q50" s="77"/>
      <c r="R50" s="77"/>
    </row>
    <row r="51" spans="1:18" s="1" customFormat="1" ht="10.5" customHeight="1" x14ac:dyDescent="0.2">
      <c r="A51" s="20">
        <v>41</v>
      </c>
      <c r="B51" s="12" t="s">
        <v>105</v>
      </c>
      <c r="C51" s="10" t="s">
        <v>2</v>
      </c>
      <c r="D51" s="53">
        <f t="shared" si="3"/>
        <v>376507614.5</v>
      </c>
      <c r="E51" s="37">
        <v>376063000.43000001</v>
      </c>
      <c r="F51" s="37">
        <v>444614.07</v>
      </c>
      <c r="G51" s="37">
        <v>0</v>
      </c>
      <c r="H51" s="37">
        <v>0</v>
      </c>
      <c r="I51" s="37">
        <v>0</v>
      </c>
      <c r="J51" s="37"/>
      <c r="K51" s="37">
        <v>0</v>
      </c>
      <c r="L51" s="37">
        <v>0</v>
      </c>
      <c r="M51" s="37">
        <v>0</v>
      </c>
      <c r="N51" s="37">
        <v>0</v>
      </c>
      <c r="O51" s="37">
        <v>0</v>
      </c>
      <c r="Q51" s="77"/>
      <c r="R51" s="77"/>
    </row>
    <row r="52" spans="1:18" s="1" customFormat="1" x14ac:dyDescent="0.2">
      <c r="A52" s="20">
        <v>42</v>
      </c>
      <c r="B52" s="21" t="s">
        <v>106</v>
      </c>
      <c r="C52" s="10" t="s">
        <v>3</v>
      </c>
      <c r="D52" s="53">
        <f t="shared" si="3"/>
        <v>58379152.420000002</v>
      </c>
      <c r="E52" s="37">
        <v>58379152.420000002</v>
      </c>
      <c r="F52" s="37">
        <v>0</v>
      </c>
      <c r="G52" s="37">
        <v>0</v>
      </c>
      <c r="H52" s="37">
        <v>0</v>
      </c>
      <c r="I52" s="37">
        <v>0</v>
      </c>
      <c r="J52" s="37"/>
      <c r="K52" s="37">
        <v>0</v>
      </c>
      <c r="L52" s="37">
        <v>0</v>
      </c>
      <c r="M52" s="37">
        <v>0</v>
      </c>
      <c r="N52" s="37">
        <v>0</v>
      </c>
      <c r="O52" s="37">
        <v>0</v>
      </c>
      <c r="Q52" s="77"/>
      <c r="R52" s="77"/>
    </row>
    <row r="53" spans="1:18" s="1" customFormat="1" x14ac:dyDescent="0.2">
      <c r="A53" s="20">
        <v>43</v>
      </c>
      <c r="B53" s="13" t="s">
        <v>152</v>
      </c>
      <c r="C53" s="10" t="s">
        <v>32</v>
      </c>
      <c r="D53" s="53">
        <f t="shared" si="3"/>
        <v>115668075.06999999</v>
      </c>
      <c r="E53" s="37">
        <v>115481815.84999999</v>
      </c>
      <c r="F53" s="37">
        <v>186259.22</v>
      </c>
      <c r="G53" s="37">
        <v>0</v>
      </c>
      <c r="H53" s="37">
        <v>0</v>
      </c>
      <c r="I53" s="37">
        <v>0</v>
      </c>
      <c r="J53" s="37"/>
      <c r="K53" s="37">
        <v>0</v>
      </c>
      <c r="L53" s="37">
        <v>0</v>
      </c>
      <c r="M53" s="37">
        <v>0</v>
      </c>
      <c r="N53" s="37">
        <v>0</v>
      </c>
      <c r="O53" s="37">
        <v>0</v>
      </c>
      <c r="Q53" s="77"/>
      <c r="R53" s="77"/>
    </row>
    <row r="54" spans="1:18" s="1" customFormat="1" x14ac:dyDescent="0.2">
      <c r="A54" s="20">
        <v>44</v>
      </c>
      <c r="B54" s="21" t="s">
        <v>107</v>
      </c>
      <c r="C54" s="10" t="s">
        <v>220</v>
      </c>
      <c r="D54" s="53">
        <f t="shared" si="3"/>
        <v>93170828.980000004</v>
      </c>
      <c r="E54" s="37">
        <v>93134907.560000002</v>
      </c>
      <c r="F54" s="37">
        <v>35921.42</v>
      </c>
      <c r="G54" s="37">
        <v>0</v>
      </c>
      <c r="H54" s="37">
        <v>0</v>
      </c>
      <c r="I54" s="37">
        <v>0</v>
      </c>
      <c r="J54" s="37"/>
      <c r="K54" s="37">
        <v>0</v>
      </c>
      <c r="L54" s="37">
        <v>0</v>
      </c>
      <c r="M54" s="37">
        <v>0</v>
      </c>
      <c r="N54" s="37">
        <v>0</v>
      </c>
      <c r="O54" s="37">
        <v>0</v>
      </c>
      <c r="Q54" s="77"/>
      <c r="R54" s="77"/>
    </row>
    <row r="55" spans="1:18" s="1" customFormat="1" ht="10.5" customHeight="1" x14ac:dyDescent="0.2">
      <c r="A55" s="20">
        <v>45</v>
      </c>
      <c r="B55" s="13" t="s">
        <v>108</v>
      </c>
      <c r="C55" s="10" t="s">
        <v>0</v>
      </c>
      <c r="D55" s="53">
        <f t="shared" si="3"/>
        <v>124248202.25999999</v>
      </c>
      <c r="E55" s="37">
        <v>124248202.25999999</v>
      </c>
      <c r="F55" s="37">
        <v>0</v>
      </c>
      <c r="G55" s="37">
        <v>0</v>
      </c>
      <c r="H55" s="37">
        <v>0</v>
      </c>
      <c r="I55" s="37">
        <v>0</v>
      </c>
      <c r="J55" s="37"/>
      <c r="K55" s="37">
        <v>0</v>
      </c>
      <c r="L55" s="37">
        <v>0</v>
      </c>
      <c r="M55" s="37">
        <v>0</v>
      </c>
      <c r="N55" s="37">
        <v>0</v>
      </c>
      <c r="O55" s="37">
        <v>0</v>
      </c>
      <c r="Q55" s="77"/>
      <c r="R55" s="77"/>
    </row>
    <row r="56" spans="1:18" s="1" customFormat="1" x14ac:dyDescent="0.2">
      <c r="A56" s="20">
        <v>46</v>
      </c>
      <c r="B56" s="21" t="s">
        <v>109</v>
      </c>
      <c r="C56" s="10" t="s">
        <v>4</v>
      </c>
      <c r="D56" s="53">
        <f t="shared" si="3"/>
        <v>45008326.25</v>
      </c>
      <c r="E56" s="37">
        <v>45008326.25</v>
      </c>
      <c r="F56" s="37">
        <v>0</v>
      </c>
      <c r="G56" s="37">
        <v>0</v>
      </c>
      <c r="H56" s="37">
        <v>0</v>
      </c>
      <c r="I56" s="37">
        <v>0</v>
      </c>
      <c r="J56" s="37"/>
      <c r="K56" s="37">
        <v>0</v>
      </c>
      <c r="L56" s="37">
        <v>0</v>
      </c>
      <c r="M56" s="37">
        <v>0</v>
      </c>
      <c r="N56" s="37">
        <v>0</v>
      </c>
      <c r="O56" s="37">
        <v>0</v>
      </c>
      <c r="Q56" s="77"/>
      <c r="R56" s="77"/>
    </row>
    <row r="57" spans="1:18" s="1" customFormat="1" x14ac:dyDescent="0.2">
      <c r="A57" s="20">
        <v>47</v>
      </c>
      <c r="B57" s="13" t="s">
        <v>110</v>
      </c>
      <c r="C57" s="10" t="s">
        <v>1</v>
      </c>
      <c r="D57" s="53">
        <f t="shared" si="3"/>
        <v>77833362.810000002</v>
      </c>
      <c r="E57" s="37">
        <v>77833362.810000002</v>
      </c>
      <c r="F57" s="37">
        <v>0</v>
      </c>
      <c r="G57" s="37">
        <v>0</v>
      </c>
      <c r="H57" s="37">
        <v>0</v>
      </c>
      <c r="I57" s="37">
        <v>0</v>
      </c>
      <c r="J57" s="37"/>
      <c r="K57" s="37">
        <v>0</v>
      </c>
      <c r="L57" s="37">
        <v>0</v>
      </c>
      <c r="M57" s="37">
        <v>0</v>
      </c>
      <c r="N57" s="37">
        <v>0</v>
      </c>
      <c r="O57" s="37">
        <v>0</v>
      </c>
      <c r="Q57" s="77"/>
      <c r="R57" s="77"/>
    </row>
    <row r="58" spans="1:18" s="1" customFormat="1" x14ac:dyDescent="0.2">
      <c r="A58" s="20">
        <v>48</v>
      </c>
      <c r="B58" s="21" t="s">
        <v>111</v>
      </c>
      <c r="C58" s="10" t="s">
        <v>221</v>
      </c>
      <c r="D58" s="53">
        <f t="shared" si="3"/>
        <v>110426994.36</v>
      </c>
      <c r="E58" s="37">
        <v>110426994.36</v>
      </c>
      <c r="F58" s="37">
        <v>0</v>
      </c>
      <c r="G58" s="37">
        <v>0</v>
      </c>
      <c r="H58" s="37">
        <v>0</v>
      </c>
      <c r="I58" s="37">
        <v>0</v>
      </c>
      <c r="J58" s="37"/>
      <c r="K58" s="37">
        <v>0</v>
      </c>
      <c r="L58" s="37">
        <v>0</v>
      </c>
      <c r="M58" s="37">
        <v>0</v>
      </c>
      <c r="N58" s="37">
        <v>0</v>
      </c>
      <c r="O58" s="37">
        <v>0</v>
      </c>
      <c r="Q58" s="77"/>
      <c r="R58" s="77"/>
    </row>
    <row r="59" spans="1:18" s="1" customFormat="1" x14ac:dyDescent="0.2">
      <c r="A59" s="20">
        <v>49</v>
      </c>
      <c r="B59" s="21" t="s">
        <v>112</v>
      </c>
      <c r="C59" s="10" t="s">
        <v>25</v>
      </c>
      <c r="D59" s="53">
        <f t="shared" si="3"/>
        <v>686344344.72000003</v>
      </c>
      <c r="E59" s="37">
        <v>598563858.40999997</v>
      </c>
      <c r="F59" s="37">
        <v>373004.24</v>
      </c>
      <c r="G59" s="37">
        <v>87407482.069999993</v>
      </c>
      <c r="H59" s="37">
        <v>0</v>
      </c>
      <c r="I59" s="37">
        <v>0</v>
      </c>
      <c r="J59" s="37"/>
      <c r="K59" s="37">
        <v>0</v>
      </c>
      <c r="L59" s="37">
        <v>0</v>
      </c>
      <c r="M59" s="37">
        <v>0</v>
      </c>
      <c r="N59" s="37">
        <v>0</v>
      </c>
      <c r="O59" s="37">
        <v>0</v>
      </c>
      <c r="Q59" s="77"/>
      <c r="R59" s="77"/>
    </row>
    <row r="60" spans="1:18" s="1" customFormat="1" x14ac:dyDescent="0.2">
      <c r="A60" s="20">
        <v>50</v>
      </c>
      <c r="B60" s="21" t="s">
        <v>160</v>
      </c>
      <c r="C60" s="10" t="s">
        <v>53</v>
      </c>
      <c r="D60" s="53">
        <f t="shared" si="3"/>
        <v>86026627.539999992</v>
      </c>
      <c r="E60" s="37">
        <v>86026627.539999992</v>
      </c>
      <c r="F60" s="37">
        <v>0</v>
      </c>
      <c r="G60" s="37">
        <v>0</v>
      </c>
      <c r="H60" s="37">
        <v>0</v>
      </c>
      <c r="I60" s="37">
        <v>0</v>
      </c>
      <c r="J60" s="37"/>
      <c r="K60" s="37"/>
      <c r="L60" s="37"/>
      <c r="M60" s="37"/>
      <c r="N60" s="37"/>
      <c r="O60" s="37"/>
      <c r="Q60" s="77"/>
      <c r="R60" s="77"/>
    </row>
    <row r="61" spans="1:18" s="1" customFormat="1" x14ac:dyDescent="0.2">
      <c r="A61" s="20">
        <v>51</v>
      </c>
      <c r="B61" s="21" t="s">
        <v>113</v>
      </c>
      <c r="C61" s="10" t="s">
        <v>222</v>
      </c>
      <c r="D61" s="53">
        <f t="shared" si="3"/>
        <v>64576273.75</v>
      </c>
      <c r="E61" s="37">
        <v>64576273.75</v>
      </c>
      <c r="F61" s="37">
        <v>0</v>
      </c>
      <c r="G61" s="37">
        <v>0</v>
      </c>
      <c r="H61" s="37">
        <v>0</v>
      </c>
      <c r="I61" s="37">
        <v>0</v>
      </c>
      <c r="J61" s="37"/>
      <c r="K61" s="37">
        <v>0</v>
      </c>
      <c r="L61" s="37">
        <v>0</v>
      </c>
      <c r="M61" s="37">
        <v>0</v>
      </c>
      <c r="N61" s="37">
        <v>0</v>
      </c>
      <c r="O61" s="37">
        <v>0</v>
      </c>
      <c r="Q61" s="77"/>
      <c r="R61" s="77"/>
    </row>
    <row r="62" spans="1:18" s="1" customFormat="1" x14ac:dyDescent="0.2">
      <c r="A62" s="20">
        <v>52</v>
      </c>
      <c r="B62" s="13" t="s">
        <v>162</v>
      </c>
      <c r="C62" s="10" t="s">
        <v>223</v>
      </c>
      <c r="D62" s="53">
        <f t="shared" si="3"/>
        <v>68474174.099999994</v>
      </c>
      <c r="E62" s="37">
        <v>68474174.099999994</v>
      </c>
      <c r="F62" s="37">
        <v>0</v>
      </c>
      <c r="G62" s="37">
        <v>0</v>
      </c>
      <c r="H62" s="37">
        <v>0</v>
      </c>
      <c r="I62" s="37">
        <v>0</v>
      </c>
      <c r="J62" s="37"/>
      <c r="K62" s="37">
        <v>0</v>
      </c>
      <c r="L62" s="37"/>
      <c r="M62" s="37"/>
      <c r="N62" s="37"/>
      <c r="O62" s="37"/>
      <c r="Q62" s="77"/>
      <c r="R62" s="77"/>
    </row>
    <row r="63" spans="1:18" s="1" customFormat="1" x14ac:dyDescent="0.2">
      <c r="A63" s="20">
        <v>53</v>
      </c>
      <c r="B63" s="21" t="s">
        <v>226</v>
      </c>
      <c r="C63" s="10" t="s">
        <v>225</v>
      </c>
      <c r="D63" s="53">
        <f t="shared" si="3"/>
        <v>417896777.36000001</v>
      </c>
      <c r="E63" s="37">
        <v>254203000.03999999</v>
      </c>
      <c r="F63" s="37">
        <v>0</v>
      </c>
      <c r="G63" s="37">
        <v>0</v>
      </c>
      <c r="H63" s="37">
        <v>45393474.32</v>
      </c>
      <c r="I63" s="37">
        <v>0</v>
      </c>
      <c r="J63" s="37">
        <v>118300303</v>
      </c>
      <c r="K63" s="37">
        <v>0</v>
      </c>
      <c r="L63" s="37">
        <v>74334465</v>
      </c>
      <c r="M63" s="37">
        <v>12226846</v>
      </c>
      <c r="N63" s="37">
        <v>0</v>
      </c>
      <c r="O63" s="37">
        <v>0</v>
      </c>
      <c r="Q63" s="77"/>
      <c r="R63" s="77"/>
    </row>
    <row r="64" spans="1:18" s="1" customFormat="1" x14ac:dyDescent="0.2">
      <c r="A64" s="20">
        <v>54</v>
      </c>
      <c r="B64" s="21" t="s">
        <v>236</v>
      </c>
      <c r="C64" s="10" t="s">
        <v>237</v>
      </c>
      <c r="D64" s="53">
        <f t="shared" si="3"/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/>
      <c r="K64" s="37"/>
      <c r="L64" s="37"/>
      <c r="M64" s="37"/>
      <c r="N64" s="37"/>
      <c r="O64" s="37"/>
      <c r="Q64" s="77"/>
      <c r="R64" s="77"/>
    </row>
    <row r="65" spans="1:18" s="1" customFormat="1" ht="23.25" customHeight="1" x14ac:dyDescent="0.2">
      <c r="A65" s="20">
        <v>55</v>
      </c>
      <c r="B65" s="21" t="s">
        <v>114</v>
      </c>
      <c r="C65" s="10" t="s">
        <v>52</v>
      </c>
      <c r="D65" s="53">
        <f t="shared" si="3"/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/>
      <c r="K65" s="37"/>
      <c r="L65" s="37"/>
      <c r="M65" s="37"/>
      <c r="N65" s="37"/>
      <c r="O65" s="37"/>
      <c r="Q65" s="77"/>
      <c r="R65" s="77"/>
    </row>
    <row r="66" spans="1:18" s="1" customFormat="1" ht="27.75" customHeight="1" x14ac:dyDescent="0.2">
      <c r="A66" s="20">
        <v>56</v>
      </c>
      <c r="B66" s="13" t="s">
        <v>115</v>
      </c>
      <c r="C66" s="10" t="s">
        <v>238</v>
      </c>
      <c r="D66" s="53">
        <f t="shared" si="3"/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/>
      <c r="K66" s="37"/>
      <c r="L66" s="37"/>
      <c r="M66" s="37"/>
      <c r="N66" s="37"/>
      <c r="O66" s="37"/>
      <c r="Q66" s="77"/>
      <c r="R66" s="77"/>
    </row>
    <row r="67" spans="1:18" s="1" customFormat="1" ht="24" x14ac:dyDescent="0.2">
      <c r="A67" s="20">
        <v>57</v>
      </c>
      <c r="B67" s="12" t="s">
        <v>116</v>
      </c>
      <c r="C67" s="10" t="s">
        <v>117</v>
      </c>
      <c r="D67" s="53">
        <f t="shared" si="3"/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/>
      <c r="K67" s="37"/>
      <c r="L67" s="37"/>
      <c r="M67" s="37"/>
      <c r="N67" s="37"/>
      <c r="O67" s="37"/>
      <c r="Q67" s="77"/>
      <c r="R67" s="77"/>
    </row>
    <row r="68" spans="1:18" s="1" customFormat="1" x14ac:dyDescent="0.2">
      <c r="A68" s="20">
        <v>58</v>
      </c>
      <c r="B68" s="13" t="s">
        <v>118</v>
      </c>
      <c r="C68" s="10" t="s">
        <v>239</v>
      </c>
      <c r="D68" s="53">
        <f t="shared" si="3"/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/>
      <c r="K68" s="37"/>
      <c r="L68" s="37"/>
      <c r="M68" s="37"/>
      <c r="N68" s="37"/>
      <c r="O68" s="37"/>
      <c r="Q68" s="77"/>
      <c r="R68" s="77"/>
    </row>
    <row r="69" spans="1:18" s="1" customFormat="1" x14ac:dyDescent="0.2">
      <c r="A69" s="20">
        <v>59</v>
      </c>
      <c r="B69" s="21" t="s">
        <v>119</v>
      </c>
      <c r="C69" s="10" t="s">
        <v>331</v>
      </c>
      <c r="D69" s="53">
        <f t="shared" si="3"/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/>
      <c r="K69" s="37"/>
      <c r="L69" s="37"/>
      <c r="M69" s="37"/>
      <c r="N69" s="37"/>
      <c r="O69" s="37"/>
      <c r="Q69" s="77"/>
      <c r="R69" s="77"/>
    </row>
    <row r="70" spans="1:18" s="1" customFormat="1" ht="24" x14ac:dyDescent="0.2">
      <c r="A70" s="20">
        <v>60</v>
      </c>
      <c r="B70" s="12" t="s">
        <v>120</v>
      </c>
      <c r="C70" s="10" t="s">
        <v>240</v>
      </c>
      <c r="D70" s="53">
        <f t="shared" si="3"/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/>
      <c r="K70" s="37"/>
      <c r="L70" s="37"/>
      <c r="M70" s="37"/>
      <c r="N70" s="37"/>
      <c r="O70" s="37"/>
      <c r="Q70" s="77"/>
      <c r="R70" s="77"/>
    </row>
    <row r="71" spans="1:18" s="1" customFormat="1" ht="24" x14ac:dyDescent="0.2">
      <c r="A71" s="20">
        <v>61</v>
      </c>
      <c r="B71" s="12" t="s">
        <v>121</v>
      </c>
      <c r="C71" s="10" t="s">
        <v>241</v>
      </c>
      <c r="D71" s="53">
        <f t="shared" si="3"/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/>
      <c r="K71" s="37"/>
      <c r="L71" s="37"/>
      <c r="M71" s="37"/>
      <c r="N71" s="37"/>
      <c r="O71" s="37"/>
      <c r="Q71" s="77"/>
      <c r="R71" s="77"/>
    </row>
    <row r="72" spans="1:18" s="1" customFormat="1" x14ac:dyDescent="0.2">
      <c r="A72" s="20">
        <v>62</v>
      </c>
      <c r="B72" s="13" t="s">
        <v>122</v>
      </c>
      <c r="C72" s="10" t="s">
        <v>242</v>
      </c>
      <c r="D72" s="53">
        <f t="shared" si="3"/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/>
      <c r="K72" s="37"/>
      <c r="L72" s="37"/>
      <c r="M72" s="37"/>
      <c r="N72" s="37"/>
      <c r="O72" s="37"/>
      <c r="Q72" s="77"/>
      <c r="R72" s="77"/>
    </row>
    <row r="73" spans="1:18" s="1" customFormat="1" x14ac:dyDescent="0.2">
      <c r="A73" s="20">
        <v>63</v>
      </c>
      <c r="B73" s="13" t="s">
        <v>123</v>
      </c>
      <c r="C73" s="10" t="s">
        <v>51</v>
      </c>
      <c r="D73" s="53">
        <f t="shared" si="3"/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/>
      <c r="K73" s="37"/>
      <c r="L73" s="37"/>
      <c r="M73" s="37"/>
      <c r="N73" s="37"/>
      <c r="O73" s="37"/>
      <c r="Q73" s="77"/>
      <c r="R73" s="77"/>
    </row>
    <row r="74" spans="1:18" s="1" customFormat="1" x14ac:dyDescent="0.2">
      <c r="A74" s="20">
        <v>64</v>
      </c>
      <c r="B74" s="13" t="s">
        <v>124</v>
      </c>
      <c r="C74" s="10" t="s">
        <v>243</v>
      </c>
      <c r="D74" s="53">
        <f t="shared" si="3"/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/>
      <c r="K74" s="37"/>
      <c r="L74" s="37"/>
      <c r="M74" s="37"/>
      <c r="N74" s="37"/>
      <c r="O74" s="37"/>
      <c r="Q74" s="77"/>
      <c r="R74" s="77"/>
    </row>
    <row r="75" spans="1:18" s="1" customFormat="1" ht="24" x14ac:dyDescent="0.2">
      <c r="A75" s="20">
        <v>65</v>
      </c>
      <c r="B75" s="13" t="s">
        <v>125</v>
      </c>
      <c r="C75" s="10" t="s">
        <v>244</v>
      </c>
      <c r="D75" s="53">
        <f t="shared" ref="D75:D138" si="4">E75+F75+G75+H75+I75+J75</f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/>
      <c r="K75" s="37"/>
      <c r="L75" s="37"/>
      <c r="M75" s="37"/>
      <c r="N75" s="37"/>
      <c r="O75" s="37"/>
      <c r="Q75" s="77"/>
      <c r="R75" s="77"/>
    </row>
    <row r="76" spans="1:18" s="1" customFormat="1" ht="24" x14ac:dyDescent="0.2">
      <c r="A76" s="20">
        <v>66</v>
      </c>
      <c r="B76" s="12" t="s">
        <v>126</v>
      </c>
      <c r="C76" s="10" t="s">
        <v>245</v>
      </c>
      <c r="D76" s="53">
        <f t="shared" si="4"/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/>
      <c r="K76" s="37"/>
      <c r="L76" s="37"/>
      <c r="M76" s="37"/>
      <c r="N76" s="37"/>
      <c r="O76" s="37"/>
      <c r="Q76" s="77"/>
      <c r="R76" s="77"/>
    </row>
    <row r="77" spans="1:18" s="1" customFormat="1" ht="24" x14ac:dyDescent="0.2">
      <c r="A77" s="20">
        <v>67</v>
      </c>
      <c r="B77" s="13" t="s">
        <v>127</v>
      </c>
      <c r="C77" s="10" t="s">
        <v>246</v>
      </c>
      <c r="D77" s="53">
        <f t="shared" si="4"/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/>
      <c r="K77" s="37"/>
      <c r="L77" s="37"/>
      <c r="M77" s="37"/>
      <c r="N77" s="37"/>
      <c r="O77" s="37"/>
      <c r="Q77" s="77"/>
      <c r="R77" s="77"/>
    </row>
    <row r="78" spans="1:18" s="1" customFormat="1" ht="24" x14ac:dyDescent="0.2">
      <c r="A78" s="20">
        <v>68</v>
      </c>
      <c r="B78" s="13" t="s">
        <v>128</v>
      </c>
      <c r="C78" s="10" t="s">
        <v>247</v>
      </c>
      <c r="D78" s="53">
        <f t="shared" si="4"/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/>
      <c r="K78" s="37"/>
      <c r="L78" s="37"/>
      <c r="M78" s="37"/>
      <c r="N78" s="37"/>
      <c r="O78" s="37"/>
      <c r="Q78" s="77"/>
      <c r="R78" s="77"/>
    </row>
    <row r="79" spans="1:18" s="1" customFormat="1" ht="24" x14ac:dyDescent="0.2">
      <c r="A79" s="20">
        <v>69</v>
      </c>
      <c r="B79" s="12" t="s">
        <v>129</v>
      </c>
      <c r="C79" s="10" t="s">
        <v>248</v>
      </c>
      <c r="D79" s="53">
        <f t="shared" si="4"/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/>
      <c r="K79" s="37"/>
      <c r="L79" s="37"/>
      <c r="M79" s="37"/>
      <c r="N79" s="37"/>
      <c r="O79" s="37"/>
      <c r="Q79" s="77"/>
      <c r="R79" s="77"/>
    </row>
    <row r="80" spans="1:18" s="1" customFormat="1" ht="24" x14ac:dyDescent="0.2">
      <c r="A80" s="20">
        <v>70</v>
      </c>
      <c r="B80" s="12" t="s">
        <v>130</v>
      </c>
      <c r="C80" s="10" t="s">
        <v>249</v>
      </c>
      <c r="D80" s="53">
        <f t="shared" si="4"/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/>
      <c r="K80" s="37"/>
      <c r="L80" s="37"/>
      <c r="M80" s="37"/>
      <c r="N80" s="37"/>
      <c r="O80" s="37"/>
      <c r="Q80" s="77"/>
      <c r="R80" s="77"/>
    </row>
    <row r="81" spans="1:18" s="1" customFormat="1" ht="24" x14ac:dyDescent="0.2">
      <c r="A81" s="20">
        <v>71</v>
      </c>
      <c r="B81" s="12" t="s">
        <v>131</v>
      </c>
      <c r="C81" s="10" t="s">
        <v>250</v>
      </c>
      <c r="D81" s="53">
        <f t="shared" si="4"/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/>
      <c r="K81" s="37"/>
      <c r="L81" s="37"/>
      <c r="M81" s="37"/>
      <c r="N81" s="37"/>
      <c r="O81" s="37"/>
      <c r="Q81" s="77"/>
      <c r="R81" s="77"/>
    </row>
    <row r="82" spans="1:18" s="1" customFormat="1" x14ac:dyDescent="0.2">
      <c r="A82" s="20">
        <v>72</v>
      </c>
      <c r="B82" s="21" t="s">
        <v>132</v>
      </c>
      <c r="C82" s="10" t="s">
        <v>133</v>
      </c>
      <c r="D82" s="53">
        <f t="shared" si="4"/>
        <v>407603866.69999999</v>
      </c>
      <c r="E82" s="37">
        <v>407577346.93000001</v>
      </c>
      <c r="F82" s="37">
        <v>26519.769999999997</v>
      </c>
      <c r="G82" s="37">
        <v>0</v>
      </c>
      <c r="H82" s="37">
        <v>0</v>
      </c>
      <c r="I82" s="37">
        <v>0</v>
      </c>
      <c r="J82" s="37"/>
      <c r="K82" s="37">
        <v>0</v>
      </c>
      <c r="L82" s="37">
        <v>0</v>
      </c>
      <c r="M82" s="37">
        <v>0</v>
      </c>
      <c r="N82" s="37">
        <v>0</v>
      </c>
      <c r="O82" s="37">
        <v>0</v>
      </c>
      <c r="Q82" s="77"/>
      <c r="R82" s="77"/>
    </row>
    <row r="83" spans="1:18" s="1" customFormat="1" ht="13.5" customHeight="1" x14ac:dyDescent="0.2">
      <c r="A83" s="20">
        <v>73</v>
      </c>
      <c r="B83" s="12" t="s">
        <v>134</v>
      </c>
      <c r="C83" s="10" t="s">
        <v>251</v>
      </c>
      <c r="D83" s="53">
        <f t="shared" si="4"/>
        <v>133613494.84999999</v>
      </c>
      <c r="E83" s="37">
        <v>133613494.84999999</v>
      </c>
      <c r="F83" s="37">
        <v>0</v>
      </c>
      <c r="G83" s="37">
        <v>0</v>
      </c>
      <c r="H83" s="37">
        <v>0</v>
      </c>
      <c r="I83" s="37">
        <v>0</v>
      </c>
      <c r="J83" s="37"/>
      <c r="K83" s="37">
        <v>0</v>
      </c>
      <c r="L83" s="37">
        <v>0</v>
      </c>
      <c r="M83" s="37">
        <v>0</v>
      </c>
      <c r="N83" s="37">
        <v>0</v>
      </c>
      <c r="O83" s="37">
        <v>0</v>
      </c>
      <c r="Q83" s="77"/>
      <c r="R83" s="77"/>
    </row>
    <row r="84" spans="1:18" s="1" customFormat="1" ht="14.25" customHeight="1" x14ac:dyDescent="0.2">
      <c r="A84" s="20">
        <v>74</v>
      </c>
      <c r="B84" s="21" t="s">
        <v>135</v>
      </c>
      <c r="C84" s="10" t="s">
        <v>35</v>
      </c>
      <c r="D84" s="53">
        <f t="shared" si="4"/>
        <v>1142502252.04</v>
      </c>
      <c r="E84" s="37">
        <v>1022813422.04</v>
      </c>
      <c r="F84" s="37">
        <v>0</v>
      </c>
      <c r="G84" s="37">
        <v>0</v>
      </c>
      <c r="H84" s="37">
        <v>0</v>
      </c>
      <c r="I84" s="37">
        <v>0</v>
      </c>
      <c r="J84" s="37">
        <v>119688830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Q84" s="77"/>
      <c r="R84" s="77"/>
    </row>
    <row r="85" spans="1:18" s="1" customFormat="1" x14ac:dyDescent="0.2">
      <c r="A85" s="20">
        <v>75</v>
      </c>
      <c r="B85" s="12" t="s">
        <v>136</v>
      </c>
      <c r="C85" s="10" t="s">
        <v>436</v>
      </c>
      <c r="D85" s="53">
        <f t="shared" si="4"/>
        <v>42822036.210000001</v>
      </c>
      <c r="E85" s="37">
        <v>42822036.210000001</v>
      </c>
      <c r="F85" s="37">
        <v>0</v>
      </c>
      <c r="G85" s="37">
        <v>0</v>
      </c>
      <c r="H85" s="37">
        <v>0</v>
      </c>
      <c r="I85" s="37">
        <v>0</v>
      </c>
      <c r="J85" s="37"/>
      <c r="K85" s="37">
        <v>0</v>
      </c>
      <c r="L85" s="37">
        <v>0</v>
      </c>
      <c r="M85" s="37">
        <v>0</v>
      </c>
      <c r="N85" s="37">
        <v>0</v>
      </c>
      <c r="O85" s="37">
        <v>0</v>
      </c>
      <c r="Q85" s="77"/>
      <c r="R85" s="77"/>
    </row>
    <row r="86" spans="1:18" s="1" customFormat="1" x14ac:dyDescent="0.2">
      <c r="A86" s="20">
        <v>76</v>
      </c>
      <c r="B86" s="12" t="s">
        <v>137</v>
      </c>
      <c r="C86" s="10" t="s">
        <v>36</v>
      </c>
      <c r="D86" s="53">
        <f t="shared" si="4"/>
        <v>831534922.18000007</v>
      </c>
      <c r="E86" s="37">
        <v>624265408.35000002</v>
      </c>
      <c r="F86" s="37">
        <v>138751833.82999998</v>
      </c>
      <c r="G86" s="37">
        <v>0</v>
      </c>
      <c r="H86" s="37">
        <v>0</v>
      </c>
      <c r="I86" s="37">
        <v>0</v>
      </c>
      <c r="J86" s="37">
        <v>68517680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Q86" s="77"/>
      <c r="R86" s="77"/>
    </row>
    <row r="87" spans="1:18" s="1" customFormat="1" x14ac:dyDescent="0.2">
      <c r="A87" s="20">
        <v>77</v>
      </c>
      <c r="B87" s="12" t="s">
        <v>138</v>
      </c>
      <c r="C87" s="10" t="s">
        <v>50</v>
      </c>
      <c r="D87" s="53">
        <f t="shared" si="4"/>
        <v>653975993.94000006</v>
      </c>
      <c r="E87" s="37">
        <v>513747753.94</v>
      </c>
      <c r="F87" s="37">
        <v>0</v>
      </c>
      <c r="G87" s="37">
        <v>0</v>
      </c>
      <c r="H87" s="37">
        <v>0</v>
      </c>
      <c r="I87" s="37">
        <v>0</v>
      </c>
      <c r="J87" s="37">
        <v>140228240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Q87" s="77"/>
      <c r="R87" s="77"/>
    </row>
    <row r="88" spans="1:18" s="1" customFormat="1" x14ac:dyDescent="0.2">
      <c r="A88" s="20">
        <v>78</v>
      </c>
      <c r="B88" s="12" t="s">
        <v>139</v>
      </c>
      <c r="C88" s="10" t="s">
        <v>232</v>
      </c>
      <c r="D88" s="53">
        <f t="shared" si="4"/>
        <v>1459320128.3499999</v>
      </c>
      <c r="E88" s="37">
        <v>1006536479.53</v>
      </c>
      <c r="F88" s="37">
        <v>204242.10000000003</v>
      </c>
      <c r="G88" s="37">
        <v>33120201.219999999</v>
      </c>
      <c r="H88" s="37">
        <v>63573905.5</v>
      </c>
      <c r="I88" s="37">
        <v>0</v>
      </c>
      <c r="J88" s="37">
        <v>355885300</v>
      </c>
      <c r="K88" s="37">
        <v>0</v>
      </c>
      <c r="L88" s="37">
        <v>84549068</v>
      </c>
      <c r="M88" s="37">
        <v>21846221</v>
      </c>
      <c r="N88" s="37">
        <v>0</v>
      </c>
      <c r="O88" s="37">
        <v>0</v>
      </c>
      <c r="Q88" s="77"/>
      <c r="R88" s="77"/>
    </row>
    <row r="89" spans="1:18" s="1" customFormat="1" x14ac:dyDescent="0.2">
      <c r="A89" s="20">
        <v>79</v>
      </c>
      <c r="B89" s="12" t="s">
        <v>140</v>
      </c>
      <c r="C89" s="10" t="s">
        <v>313</v>
      </c>
      <c r="D89" s="53">
        <f t="shared" si="4"/>
        <v>484944359.73000002</v>
      </c>
      <c r="E89" s="37">
        <v>447149837.73000002</v>
      </c>
      <c r="F89" s="37">
        <v>0</v>
      </c>
      <c r="G89" s="37">
        <v>0</v>
      </c>
      <c r="H89" s="37">
        <v>0</v>
      </c>
      <c r="I89" s="37">
        <v>0</v>
      </c>
      <c r="J89" s="37">
        <v>37794522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Q89" s="77"/>
      <c r="R89" s="77"/>
    </row>
    <row r="90" spans="1:18" s="1" customFormat="1" x14ac:dyDescent="0.2">
      <c r="A90" s="20">
        <v>80</v>
      </c>
      <c r="B90" s="13" t="s">
        <v>141</v>
      </c>
      <c r="C90" s="10" t="s">
        <v>262</v>
      </c>
      <c r="D90" s="53">
        <f t="shared" si="4"/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/>
      <c r="K90" s="37"/>
      <c r="L90" s="37"/>
      <c r="M90" s="37"/>
      <c r="N90" s="37"/>
      <c r="O90" s="37"/>
      <c r="Q90" s="77"/>
      <c r="R90" s="77"/>
    </row>
    <row r="91" spans="1:18" s="1" customFormat="1" ht="24" x14ac:dyDescent="0.2">
      <c r="A91" s="218">
        <v>81</v>
      </c>
      <c r="B91" s="221" t="s">
        <v>142</v>
      </c>
      <c r="C91" s="16" t="s">
        <v>252</v>
      </c>
      <c r="D91" s="53">
        <f t="shared" si="4"/>
        <v>194933105.74000001</v>
      </c>
      <c r="E91" s="37">
        <v>186535105.74000001</v>
      </c>
      <c r="F91" s="37">
        <v>0</v>
      </c>
      <c r="G91" s="37">
        <v>0</v>
      </c>
      <c r="H91" s="37">
        <v>0</v>
      </c>
      <c r="I91" s="37">
        <v>0</v>
      </c>
      <c r="J91" s="37">
        <v>8398000</v>
      </c>
      <c r="K91" s="37">
        <v>0</v>
      </c>
      <c r="L91" s="37">
        <v>0</v>
      </c>
      <c r="M91" s="37">
        <v>0</v>
      </c>
      <c r="N91" s="37">
        <v>0</v>
      </c>
      <c r="O91" s="37">
        <v>0</v>
      </c>
      <c r="Q91" s="77"/>
      <c r="R91" s="77"/>
    </row>
    <row r="92" spans="1:18" s="1" customFormat="1" ht="36" x14ac:dyDescent="0.2">
      <c r="A92" s="219"/>
      <c r="B92" s="222"/>
      <c r="C92" s="10" t="s">
        <v>311</v>
      </c>
      <c r="D92" s="53">
        <f t="shared" si="4"/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/>
      <c r="K92" s="37"/>
      <c r="L92" s="37"/>
      <c r="M92" s="37"/>
      <c r="N92" s="37"/>
      <c r="O92" s="37"/>
      <c r="Q92" s="77"/>
      <c r="R92" s="77"/>
    </row>
    <row r="93" spans="1:18" s="1" customFormat="1" ht="24" x14ac:dyDescent="0.2">
      <c r="A93" s="219"/>
      <c r="B93" s="222"/>
      <c r="C93" s="10" t="s">
        <v>253</v>
      </c>
      <c r="D93" s="53">
        <f t="shared" si="4"/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/>
      <c r="K93" s="37"/>
      <c r="L93" s="37"/>
      <c r="M93" s="37"/>
      <c r="N93" s="37"/>
      <c r="O93" s="37"/>
      <c r="Q93" s="77"/>
      <c r="R93" s="77"/>
    </row>
    <row r="94" spans="1:18" s="1" customFormat="1" ht="36" x14ac:dyDescent="0.2">
      <c r="A94" s="220"/>
      <c r="B94" s="223"/>
      <c r="C94" s="22" t="s">
        <v>312</v>
      </c>
      <c r="D94" s="53">
        <f t="shared" si="4"/>
        <v>194933105.74000001</v>
      </c>
      <c r="E94" s="37">
        <v>186535105.74000001</v>
      </c>
      <c r="F94" s="37">
        <v>0</v>
      </c>
      <c r="G94" s="37">
        <v>0</v>
      </c>
      <c r="H94" s="37">
        <v>0</v>
      </c>
      <c r="I94" s="37">
        <v>0</v>
      </c>
      <c r="J94" s="37">
        <v>8398000</v>
      </c>
      <c r="K94" s="37">
        <v>0</v>
      </c>
      <c r="L94" s="37">
        <v>0</v>
      </c>
      <c r="M94" s="37">
        <v>0</v>
      </c>
      <c r="N94" s="37">
        <v>0</v>
      </c>
      <c r="O94" s="37">
        <v>0</v>
      </c>
      <c r="Q94" s="77"/>
      <c r="R94" s="77"/>
    </row>
    <row r="95" spans="1:18" s="1" customFormat="1" ht="24" x14ac:dyDescent="0.2">
      <c r="A95" s="20">
        <v>82</v>
      </c>
      <c r="B95" s="13" t="s">
        <v>143</v>
      </c>
      <c r="C95" s="10" t="s">
        <v>49</v>
      </c>
      <c r="D95" s="53">
        <f t="shared" si="4"/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/>
      <c r="K95" s="37"/>
      <c r="L95" s="37"/>
      <c r="M95" s="37"/>
      <c r="N95" s="37"/>
      <c r="O95" s="37"/>
      <c r="Q95" s="77"/>
      <c r="R95" s="77"/>
    </row>
    <row r="96" spans="1:18" s="1" customFormat="1" x14ac:dyDescent="0.2">
      <c r="A96" s="20">
        <v>83</v>
      </c>
      <c r="B96" s="13" t="s">
        <v>144</v>
      </c>
      <c r="C96" s="10" t="s">
        <v>145</v>
      </c>
      <c r="D96" s="53">
        <f t="shared" si="4"/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/>
      <c r="K96" s="37"/>
      <c r="L96" s="37"/>
      <c r="M96" s="37"/>
      <c r="N96" s="37"/>
      <c r="O96" s="37"/>
      <c r="Q96" s="77"/>
      <c r="R96" s="77"/>
    </row>
    <row r="97" spans="1:18" s="1" customFormat="1" x14ac:dyDescent="0.2">
      <c r="A97" s="20">
        <v>84</v>
      </c>
      <c r="B97" s="21" t="s">
        <v>146</v>
      </c>
      <c r="C97" s="10" t="s">
        <v>147</v>
      </c>
      <c r="D97" s="53">
        <f t="shared" si="4"/>
        <v>295535645.98000002</v>
      </c>
      <c r="E97" s="37">
        <v>295535645.98000002</v>
      </c>
      <c r="F97" s="37">
        <v>0</v>
      </c>
      <c r="G97" s="37">
        <v>0</v>
      </c>
      <c r="H97" s="37">
        <v>0</v>
      </c>
      <c r="I97" s="37">
        <v>0</v>
      </c>
      <c r="J97" s="37"/>
      <c r="K97" s="37">
        <v>0</v>
      </c>
      <c r="L97" s="37">
        <v>0</v>
      </c>
      <c r="M97" s="37">
        <v>0</v>
      </c>
      <c r="N97" s="37">
        <v>0</v>
      </c>
      <c r="O97" s="37">
        <v>0</v>
      </c>
      <c r="Q97" s="77"/>
      <c r="R97" s="77"/>
    </row>
    <row r="98" spans="1:18" s="1" customFormat="1" x14ac:dyDescent="0.2">
      <c r="A98" s="20">
        <v>85</v>
      </c>
      <c r="B98" s="13" t="s">
        <v>148</v>
      </c>
      <c r="C98" s="10" t="s">
        <v>27</v>
      </c>
      <c r="D98" s="53">
        <f t="shared" si="4"/>
        <v>48478115</v>
      </c>
      <c r="E98" s="37">
        <v>48478115</v>
      </c>
      <c r="F98" s="37">
        <v>0</v>
      </c>
      <c r="G98" s="37">
        <v>0</v>
      </c>
      <c r="H98" s="37">
        <v>0</v>
      </c>
      <c r="I98" s="37">
        <v>0</v>
      </c>
      <c r="J98" s="37"/>
      <c r="K98" s="37">
        <v>0</v>
      </c>
      <c r="L98" s="37">
        <v>0</v>
      </c>
      <c r="M98" s="37">
        <v>0</v>
      </c>
      <c r="N98" s="37">
        <v>0</v>
      </c>
      <c r="O98" s="37">
        <v>0</v>
      </c>
      <c r="Q98" s="77"/>
      <c r="R98" s="77"/>
    </row>
    <row r="99" spans="1:18" s="1" customFormat="1" x14ac:dyDescent="0.2">
      <c r="A99" s="20">
        <v>86</v>
      </c>
      <c r="B99" s="21" t="s">
        <v>149</v>
      </c>
      <c r="C99" s="10" t="s">
        <v>12</v>
      </c>
      <c r="D99" s="53">
        <f t="shared" si="4"/>
        <v>55824537.030000001</v>
      </c>
      <c r="E99" s="37">
        <v>55824537.030000001</v>
      </c>
      <c r="F99" s="37">
        <v>0</v>
      </c>
      <c r="G99" s="37">
        <v>0</v>
      </c>
      <c r="H99" s="37">
        <v>0</v>
      </c>
      <c r="I99" s="37">
        <v>0</v>
      </c>
      <c r="J99" s="37"/>
      <c r="K99" s="37">
        <v>0</v>
      </c>
      <c r="L99" s="37">
        <v>0</v>
      </c>
      <c r="M99" s="37">
        <v>0</v>
      </c>
      <c r="N99" s="37">
        <v>0</v>
      </c>
      <c r="O99" s="37">
        <v>0</v>
      </c>
      <c r="Q99" s="77"/>
      <c r="R99" s="77"/>
    </row>
    <row r="100" spans="1:18" s="1" customFormat="1" x14ac:dyDescent="0.2">
      <c r="A100" s="20">
        <v>87</v>
      </c>
      <c r="B100" s="21" t="s">
        <v>150</v>
      </c>
      <c r="C100" s="10" t="s">
        <v>26</v>
      </c>
      <c r="D100" s="53">
        <f t="shared" si="4"/>
        <v>134867519.58000001</v>
      </c>
      <c r="E100" s="37">
        <v>134867519.58000001</v>
      </c>
      <c r="F100" s="37">
        <v>0</v>
      </c>
      <c r="G100" s="37">
        <v>0</v>
      </c>
      <c r="H100" s="37">
        <v>0</v>
      </c>
      <c r="I100" s="37">
        <v>0</v>
      </c>
      <c r="J100" s="37"/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Q100" s="77"/>
      <c r="R100" s="77"/>
    </row>
    <row r="101" spans="1:18" s="1" customFormat="1" x14ac:dyDescent="0.2">
      <c r="A101" s="20">
        <v>88</v>
      </c>
      <c r="B101" s="13" t="s">
        <v>151</v>
      </c>
      <c r="C101" s="10" t="s">
        <v>43</v>
      </c>
      <c r="D101" s="53">
        <f t="shared" si="4"/>
        <v>65999835.229999997</v>
      </c>
      <c r="E101" s="37">
        <v>65861471.239999995</v>
      </c>
      <c r="F101" s="37">
        <v>138363.99</v>
      </c>
      <c r="G101" s="37">
        <v>0</v>
      </c>
      <c r="H101" s="37">
        <v>0</v>
      </c>
      <c r="I101" s="37">
        <v>0</v>
      </c>
      <c r="J101" s="37"/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Q101" s="77"/>
      <c r="R101" s="77"/>
    </row>
    <row r="102" spans="1:18" s="1" customFormat="1" x14ac:dyDescent="0.2">
      <c r="A102" s="20">
        <v>89</v>
      </c>
      <c r="B102" s="12" t="s">
        <v>153</v>
      </c>
      <c r="C102" s="10" t="s">
        <v>28</v>
      </c>
      <c r="D102" s="53">
        <f t="shared" si="4"/>
        <v>92810752.420000002</v>
      </c>
      <c r="E102" s="37">
        <v>92810752.420000002</v>
      </c>
      <c r="F102" s="37">
        <v>0</v>
      </c>
      <c r="G102" s="37">
        <v>0</v>
      </c>
      <c r="H102" s="37">
        <v>0</v>
      </c>
      <c r="I102" s="37">
        <v>0</v>
      </c>
      <c r="J102" s="37"/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Q102" s="77"/>
      <c r="R102" s="77"/>
    </row>
    <row r="103" spans="1:18" s="1" customFormat="1" x14ac:dyDescent="0.2">
      <c r="A103" s="20">
        <v>90</v>
      </c>
      <c r="B103" s="12" t="s">
        <v>154</v>
      </c>
      <c r="C103" s="10" t="s">
        <v>29</v>
      </c>
      <c r="D103" s="53">
        <f t="shared" si="4"/>
        <v>135011431.06</v>
      </c>
      <c r="E103" s="37">
        <v>135011431.06</v>
      </c>
      <c r="F103" s="37">
        <v>0</v>
      </c>
      <c r="G103" s="37">
        <v>0</v>
      </c>
      <c r="H103" s="37">
        <v>0</v>
      </c>
      <c r="I103" s="37">
        <v>0</v>
      </c>
      <c r="J103" s="37"/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Q103" s="77"/>
      <c r="R103" s="77"/>
    </row>
    <row r="104" spans="1:18" s="1" customFormat="1" ht="12" customHeight="1" x14ac:dyDescent="0.2">
      <c r="A104" s="20">
        <v>91</v>
      </c>
      <c r="B104" s="21" t="s">
        <v>155</v>
      </c>
      <c r="C104" s="10" t="s">
        <v>14</v>
      </c>
      <c r="D104" s="53">
        <f t="shared" si="4"/>
        <v>50210330.120000005</v>
      </c>
      <c r="E104" s="37">
        <v>50210330.120000005</v>
      </c>
      <c r="F104" s="37">
        <v>0</v>
      </c>
      <c r="G104" s="37">
        <v>0</v>
      </c>
      <c r="H104" s="37">
        <v>0</v>
      </c>
      <c r="I104" s="37">
        <v>0</v>
      </c>
      <c r="J104" s="37"/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Q104" s="77"/>
      <c r="R104" s="77"/>
    </row>
    <row r="105" spans="1:18" s="19" customFormat="1" x14ac:dyDescent="0.2">
      <c r="A105" s="20">
        <v>92</v>
      </c>
      <c r="B105" s="12" t="s">
        <v>156</v>
      </c>
      <c r="C105" s="10" t="s">
        <v>30</v>
      </c>
      <c r="D105" s="56">
        <f t="shared" si="4"/>
        <v>68092497.700000003</v>
      </c>
      <c r="E105" s="38">
        <v>68092497.700000003</v>
      </c>
      <c r="F105" s="38">
        <v>0</v>
      </c>
      <c r="G105" s="38">
        <v>0</v>
      </c>
      <c r="H105" s="38">
        <v>0</v>
      </c>
      <c r="I105" s="38">
        <v>0</v>
      </c>
      <c r="J105" s="38"/>
      <c r="K105" s="38">
        <v>0</v>
      </c>
      <c r="L105" s="38">
        <v>0</v>
      </c>
      <c r="M105" s="38">
        <v>0</v>
      </c>
      <c r="N105" s="38">
        <v>0</v>
      </c>
      <c r="O105" s="38">
        <v>0</v>
      </c>
      <c r="Q105" s="150"/>
      <c r="R105" s="150"/>
    </row>
    <row r="106" spans="1:18" s="1" customFormat="1" x14ac:dyDescent="0.2">
      <c r="A106" s="20">
        <v>93</v>
      </c>
      <c r="B106" s="12" t="s">
        <v>157</v>
      </c>
      <c r="C106" s="10" t="s">
        <v>15</v>
      </c>
      <c r="D106" s="53">
        <f t="shared" si="4"/>
        <v>116263594.78</v>
      </c>
      <c r="E106" s="37">
        <v>107779594.78</v>
      </c>
      <c r="F106" s="37">
        <v>0</v>
      </c>
      <c r="G106" s="37">
        <v>0</v>
      </c>
      <c r="H106" s="37">
        <v>0</v>
      </c>
      <c r="I106" s="37">
        <v>0</v>
      </c>
      <c r="J106" s="37">
        <v>8484000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Q106" s="77"/>
      <c r="R106" s="77"/>
    </row>
    <row r="107" spans="1:18" s="1" customFormat="1" x14ac:dyDescent="0.2">
      <c r="A107" s="20">
        <v>94</v>
      </c>
      <c r="B107" s="13" t="s">
        <v>158</v>
      </c>
      <c r="C107" s="10" t="s">
        <v>13</v>
      </c>
      <c r="D107" s="53">
        <f t="shared" si="4"/>
        <v>301012352.71000004</v>
      </c>
      <c r="E107" s="37">
        <v>226736137.02000001</v>
      </c>
      <c r="F107" s="37">
        <v>1389933.47</v>
      </c>
      <c r="G107" s="37">
        <v>0</v>
      </c>
      <c r="H107" s="37">
        <v>17510066.219999999</v>
      </c>
      <c r="I107" s="37">
        <v>0</v>
      </c>
      <c r="J107" s="37">
        <v>55376216</v>
      </c>
      <c r="K107" s="37">
        <v>0</v>
      </c>
      <c r="L107" s="37">
        <v>38704523</v>
      </c>
      <c r="M107" s="37">
        <v>0</v>
      </c>
      <c r="N107" s="37">
        <v>0</v>
      </c>
      <c r="O107" s="37">
        <v>220537</v>
      </c>
      <c r="Q107" s="77"/>
      <c r="R107" s="77"/>
    </row>
    <row r="108" spans="1:18" s="1" customFormat="1" x14ac:dyDescent="0.2">
      <c r="A108" s="20">
        <v>95</v>
      </c>
      <c r="B108" s="21" t="s">
        <v>159</v>
      </c>
      <c r="C108" s="10" t="s">
        <v>31</v>
      </c>
      <c r="D108" s="53">
        <f t="shared" si="4"/>
        <v>53643706.450000003</v>
      </c>
      <c r="E108" s="37">
        <v>53643706.450000003</v>
      </c>
      <c r="F108" s="37">
        <v>0</v>
      </c>
      <c r="G108" s="37">
        <v>0</v>
      </c>
      <c r="H108" s="37">
        <v>0</v>
      </c>
      <c r="I108" s="37">
        <v>0</v>
      </c>
      <c r="J108" s="37"/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Q108" s="77"/>
      <c r="R108" s="77"/>
    </row>
    <row r="109" spans="1:18" s="1" customFormat="1" x14ac:dyDescent="0.2">
      <c r="A109" s="20">
        <v>96</v>
      </c>
      <c r="B109" s="12" t="s">
        <v>161</v>
      </c>
      <c r="C109" s="10" t="s">
        <v>33</v>
      </c>
      <c r="D109" s="53">
        <f t="shared" si="4"/>
        <v>117954112.87</v>
      </c>
      <c r="E109" s="37">
        <v>117954112.87</v>
      </c>
      <c r="F109" s="37">
        <v>0</v>
      </c>
      <c r="G109" s="37">
        <v>0</v>
      </c>
      <c r="H109" s="37">
        <v>0</v>
      </c>
      <c r="I109" s="37">
        <v>0</v>
      </c>
      <c r="J109" s="37"/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Q109" s="77"/>
      <c r="R109" s="77"/>
    </row>
    <row r="110" spans="1:18" s="1" customFormat="1" ht="13.5" customHeight="1" x14ac:dyDescent="0.2">
      <c r="A110" s="20">
        <v>97</v>
      </c>
      <c r="B110" s="12" t="s">
        <v>163</v>
      </c>
      <c r="C110" s="10" t="s">
        <v>164</v>
      </c>
      <c r="D110" s="53">
        <f t="shared" si="4"/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/>
      <c r="K110" s="37"/>
      <c r="L110" s="37"/>
      <c r="M110" s="37"/>
      <c r="N110" s="37"/>
      <c r="O110" s="37"/>
      <c r="Q110" s="77"/>
      <c r="R110" s="77"/>
    </row>
    <row r="111" spans="1:18" s="1" customFormat="1" x14ac:dyDescent="0.2">
      <c r="A111" s="20">
        <v>98</v>
      </c>
      <c r="B111" s="12" t="s">
        <v>165</v>
      </c>
      <c r="C111" s="10" t="s">
        <v>166</v>
      </c>
      <c r="D111" s="53">
        <f t="shared" si="4"/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/>
      <c r="K111" s="37"/>
      <c r="L111" s="37"/>
      <c r="M111" s="37"/>
      <c r="N111" s="37"/>
      <c r="O111" s="37"/>
      <c r="Q111" s="77"/>
      <c r="R111" s="77"/>
    </row>
    <row r="112" spans="1:18" s="1" customFormat="1" x14ac:dyDescent="0.2">
      <c r="A112" s="20">
        <v>99</v>
      </c>
      <c r="B112" s="21" t="s">
        <v>167</v>
      </c>
      <c r="C112" s="10" t="s">
        <v>168</v>
      </c>
      <c r="D112" s="53">
        <f t="shared" si="4"/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/>
      <c r="K112" s="37"/>
      <c r="L112" s="37"/>
      <c r="M112" s="37"/>
      <c r="N112" s="37"/>
      <c r="O112" s="37"/>
      <c r="Q112" s="77"/>
      <c r="R112" s="77"/>
    </row>
    <row r="113" spans="1:18" s="1" customFormat="1" ht="12.75" customHeight="1" x14ac:dyDescent="0.2">
      <c r="A113" s="20">
        <v>100</v>
      </c>
      <c r="B113" s="21" t="s">
        <v>169</v>
      </c>
      <c r="C113" s="10" t="s">
        <v>170</v>
      </c>
      <c r="D113" s="53">
        <f t="shared" si="4"/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/>
      <c r="K113" s="37"/>
      <c r="L113" s="37"/>
      <c r="M113" s="37"/>
      <c r="N113" s="37"/>
      <c r="O113" s="37"/>
      <c r="Q113" s="77"/>
      <c r="R113" s="77"/>
    </row>
    <row r="114" spans="1:18" s="1" customFormat="1" ht="24" x14ac:dyDescent="0.2">
      <c r="A114" s="20">
        <v>101</v>
      </c>
      <c r="B114" s="21" t="s">
        <v>171</v>
      </c>
      <c r="C114" s="10" t="s">
        <v>172</v>
      </c>
      <c r="D114" s="53">
        <f t="shared" si="4"/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/>
      <c r="K114" s="37"/>
      <c r="L114" s="37"/>
      <c r="M114" s="37"/>
      <c r="N114" s="37"/>
      <c r="O114" s="37"/>
      <c r="Q114" s="77"/>
      <c r="R114" s="77"/>
    </row>
    <row r="115" spans="1:18" s="1" customFormat="1" x14ac:dyDescent="0.2">
      <c r="A115" s="20">
        <v>102</v>
      </c>
      <c r="B115" s="21" t="s">
        <v>173</v>
      </c>
      <c r="C115" s="10" t="s">
        <v>174</v>
      </c>
      <c r="D115" s="53">
        <f t="shared" si="4"/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/>
      <c r="K115" s="37"/>
      <c r="L115" s="37"/>
      <c r="M115" s="37"/>
      <c r="N115" s="37"/>
      <c r="O115" s="37"/>
      <c r="Q115" s="77"/>
      <c r="R115" s="77"/>
    </row>
    <row r="116" spans="1:18" s="1" customFormat="1" x14ac:dyDescent="0.2">
      <c r="A116" s="20">
        <v>103</v>
      </c>
      <c r="B116" s="21" t="s">
        <v>175</v>
      </c>
      <c r="C116" s="10" t="s">
        <v>176</v>
      </c>
      <c r="D116" s="53">
        <f t="shared" si="4"/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/>
      <c r="K116" s="37"/>
      <c r="L116" s="37"/>
      <c r="M116" s="37"/>
      <c r="N116" s="37"/>
      <c r="O116" s="37"/>
      <c r="Q116" s="77"/>
      <c r="R116" s="77"/>
    </row>
    <row r="117" spans="1:18" s="1" customFormat="1" x14ac:dyDescent="0.2">
      <c r="A117" s="20">
        <v>104</v>
      </c>
      <c r="B117" s="17" t="s">
        <v>177</v>
      </c>
      <c r="C117" s="15" t="s">
        <v>178</v>
      </c>
      <c r="D117" s="53">
        <f t="shared" si="4"/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/>
      <c r="K117" s="37"/>
      <c r="L117" s="37"/>
      <c r="M117" s="37"/>
      <c r="N117" s="37"/>
      <c r="O117" s="37"/>
      <c r="Q117" s="77"/>
      <c r="R117" s="77"/>
    </row>
    <row r="118" spans="1:18" s="1" customFormat="1" x14ac:dyDescent="0.2">
      <c r="A118" s="20">
        <v>105</v>
      </c>
      <c r="B118" s="13" t="s">
        <v>179</v>
      </c>
      <c r="C118" s="10" t="s">
        <v>180</v>
      </c>
      <c r="D118" s="53">
        <f t="shared" si="4"/>
        <v>232745186.24000001</v>
      </c>
      <c r="E118" s="37">
        <v>11105330.529999992</v>
      </c>
      <c r="F118" s="37">
        <v>170914249.71000001</v>
      </c>
      <c r="G118" s="37">
        <v>0</v>
      </c>
      <c r="H118" s="37">
        <v>0</v>
      </c>
      <c r="I118" s="37">
        <v>0</v>
      </c>
      <c r="J118" s="37">
        <v>50725606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Q118" s="77"/>
      <c r="R118" s="77"/>
    </row>
    <row r="119" spans="1:18" s="1" customFormat="1" ht="11.25" customHeight="1" x14ac:dyDescent="0.2">
      <c r="A119" s="20">
        <v>106</v>
      </c>
      <c r="B119" s="21" t="s">
        <v>181</v>
      </c>
      <c r="C119" s="10" t="s">
        <v>182</v>
      </c>
      <c r="D119" s="53">
        <f t="shared" si="4"/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/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Q119" s="77"/>
      <c r="R119" s="77"/>
    </row>
    <row r="120" spans="1:18" s="1" customFormat="1" x14ac:dyDescent="0.2">
      <c r="A120" s="20">
        <v>107</v>
      </c>
      <c r="B120" s="12" t="s">
        <v>183</v>
      </c>
      <c r="C120" s="18" t="s">
        <v>184</v>
      </c>
      <c r="D120" s="53">
        <f t="shared" si="4"/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/>
      <c r="K120" s="37"/>
      <c r="L120" s="37"/>
      <c r="M120" s="37"/>
      <c r="N120" s="37"/>
      <c r="O120" s="37"/>
      <c r="Q120" s="77"/>
      <c r="R120" s="77"/>
    </row>
    <row r="121" spans="1:18" s="1" customFormat="1" x14ac:dyDescent="0.2">
      <c r="A121" s="20">
        <v>108</v>
      </c>
      <c r="B121" s="21" t="s">
        <v>185</v>
      </c>
      <c r="C121" s="10" t="s">
        <v>265</v>
      </c>
      <c r="D121" s="53">
        <f t="shared" si="4"/>
        <v>21515119</v>
      </c>
      <c r="E121" s="37">
        <v>21515119</v>
      </c>
      <c r="F121" s="37">
        <v>0</v>
      </c>
      <c r="G121" s="37">
        <v>0</v>
      </c>
      <c r="H121" s="37">
        <v>0</v>
      </c>
      <c r="I121" s="37">
        <v>0</v>
      </c>
      <c r="J121" s="37"/>
      <c r="K121" s="37">
        <v>0</v>
      </c>
      <c r="L121" s="37">
        <v>0</v>
      </c>
      <c r="M121" s="37">
        <v>0</v>
      </c>
      <c r="N121" s="37">
        <v>0</v>
      </c>
      <c r="O121" s="37">
        <v>0</v>
      </c>
      <c r="Q121" s="77"/>
      <c r="R121" s="77"/>
    </row>
    <row r="122" spans="1:18" s="1" customFormat="1" ht="14.25" customHeight="1" x14ac:dyDescent="0.2">
      <c r="A122" s="20">
        <v>109</v>
      </c>
      <c r="B122" s="13" t="s">
        <v>186</v>
      </c>
      <c r="C122" s="10" t="s">
        <v>254</v>
      </c>
      <c r="D122" s="53">
        <f t="shared" si="4"/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/>
      <c r="K122" s="37"/>
      <c r="L122" s="37"/>
      <c r="M122" s="37"/>
      <c r="N122" s="37"/>
      <c r="O122" s="37"/>
      <c r="Q122" s="77"/>
      <c r="R122" s="77"/>
    </row>
    <row r="123" spans="1:18" s="1" customFormat="1" x14ac:dyDescent="0.2">
      <c r="A123" s="20">
        <v>110</v>
      </c>
      <c r="B123" s="12" t="s">
        <v>335</v>
      </c>
      <c r="C123" s="10" t="s">
        <v>322</v>
      </c>
      <c r="D123" s="53">
        <f t="shared" si="4"/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/>
      <c r="K123" s="37"/>
      <c r="L123" s="37"/>
      <c r="M123" s="37"/>
      <c r="N123" s="37"/>
      <c r="O123" s="37"/>
      <c r="Q123" s="77"/>
      <c r="R123" s="77"/>
    </row>
    <row r="124" spans="1:18" s="1" customFormat="1" x14ac:dyDescent="0.2">
      <c r="A124" s="20">
        <v>111</v>
      </c>
      <c r="B124" s="13" t="s">
        <v>187</v>
      </c>
      <c r="C124" s="10" t="s">
        <v>188</v>
      </c>
      <c r="D124" s="53">
        <f t="shared" si="4"/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/>
      <c r="K124" s="37"/>
      <c r="L124" s="37"/>
      <c r="M124" s="37"/>
      <c r="N124" s="37"/>
      <c r="O124" s="37"/>
      <c r="Q124" s="77"/>
      <c r="R124" s="77"/>
    </row>
    <row r="125" spans="1:18" s="1" customFormat="1" ht="13.5" customHeight="1" x14ac:dyDescent="0.2">
      <c r="A125" s="20">
        <v>112</v>
      </c>
      <c r="B125" s="13" t="s">
        <v>189</v>
      </c>
      <c r="C125" s="10" t="s">
        <v>326</v>
      </c>
      <c r="D125" s="53">
        <f t="shared" si="4"/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/>
      <c r="K125" s="37"/>
      <c r="L125" s="37"/>
      <c r="M125" s="37"/>
      <c r="N125" s="37"/>
      <c r="O125" s="37"/>
      <c r="Q125" s="77"/>
      <c r="R125" s="77"/>
    </row>
    <row r="126" spans="1:18" s="1" customFormat="1" x14ac:dyDescent="0.2">
      <c r="A126" s="20">
        <v>113</v>
      </c>
      <c r="B126" s="21" t="s">
        <v>190</v>
      </c>
      <c r="C126" s="10" t="s">
        <v>191</v>
      </c>
      <c r="D126" s="53">
        <f t="shared" si="4"/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/>
      <c r="K126" s="37"/>
      <c r="L126" s="37"/>
      <c r="M126" s="37"/>
      <c r="N126" s="37"/>
      <c r="O126" s="37"/>
      <c r="Q126" s="77"/>
      <c r="R126" s="77"/>
    </row>
    <row r="127" spans="1:18" s="1" customFormat="1" ht="24" x14ac:dyDescent="0.2">
      <c r="A127" s="20">
        <v>114</v>
      </c>
      <c r="B127" s="21" t="s">
        <v>192</v>
      </c>
      <c r="C127" s="35" t="s">
        <v>310</v>
      </c>
      <c r="D127" s="53">
        <f t="shared" si="4"/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/>
      <c r="K127" s="37"/>
      <c r="L127" s="37"/>
      <c r="M127" s="37"/>
      <c r="N127" s="37"/>
      <c r="O127" s="37"/>
      <c r="Q127" s="77"/>
      <c r="R127" s="77"/>
    </row>
    <row r="128" spans="1:18" s="1" customFormat="1" x14ac:dyDescent="0.2">
      <c r="A128" s="20">
        <v>115</v>
      </c>
      <c r="B128" s="21" t="s">
        <v>193</v>
      </c>
      <c r="C128" s="10" t="s">
        <v>229</v>
      </c>
      <c r="D128" s="53">
        <f t="shared" si="4"/>
        <v>2993364962.8199997</v>
      </c>
      <c r="E128" s="37">
        <v>1811413136.1100001</v>
      </c>
      <c r="F128" s="37">
        <v>250147775.37</v>
      </c>
      <c r="G128" s="37">
        <v>0</v>
      </c>
      <c r="H128" s="37">
        <v>52443311.340000004</v>
      </c>
      <c r="I128" s="37">
        <v>20831975</v>
      </c>
      <c r="J128" s="37">
        <v>858528765</v>
      </c>
      <c r="K128" s="37">
        <v>126394555</v>
      </c>
      <c r="L128" s="37">
        <v>142628987</v>
      </c>
      <c r="M128" s="37">
        <v>0</v>
      </c>
      <c r="N128" s="37">
        <v>0</v>
      </c>
      <c r="O128" s="37">
        <v>103431853</v>
      </c>
      <c r="Q128" s="77"/>
      <c r="R128" s="77"/>
    </row>
    <row r="129" spans="1:18" ht="10.5" customHeight="1" x14ac:dyDescent="0.2">
      <c r="A129" s="20">
        <v>116</v>
      </c>
      <c r="B129" s="21" t="s">
        <v>194</v>
      </c>
      <c r="C129" s="10" t="s">
        <v>195</v>
      </c>
      <c r="D129" s="52">
        <f t="shared" si="4"/>
        <v>3545196336.5300002</v>
      </c>
      <c r="E129" s="39">
        <v>113902893.91000012</v>
      </c>
      <c r="F129" s="39">
        <v>2894897455.6199999</v>
      </c>
      <c r="G129" s="39">
        <v>0</v>
      </c>
      <c r="H129" s="39">
        <v>0</v>
      </c>
      <c r="I129" s="39">
        <v>0</v>
      </c>
      <c r="J129" s="39">
        <v>536395987</v>
      </c>
      <c r="K129" s="39">
        <v>514342287</v>
      </c>
      <c r="L129" s="39">
        <v>0</v>
      </c>
      <c r="M129" s="39">
        <v>0</v>
      </c>
      <c r="N129" s="39">
        <v>0</v>
      </c>
      <c r="O129" s="39">
        <v>0</v>
      </c>
    </row>
    <row r="130" spans="1:18" s="1" customFormat="1" x14ac:dyDescent="0.2">
      <c r="A130" s="20">
        <v>117</v>
      </c>
      <c r="B130" s="21" t="s">
        <v>196</v>
      </c>
      <c r="C130" s="10" t="s">
        <v>40</v>
      </c>
      <c r="D130" s="53">
        <f t="shared" si="4"/>
        <v>2492669084.1199999</v>
      </c>
      <c r="E130" s="37">
        <v>742460950.49000001</v>
      </c>
      <c r="F130" s="37">
        <v>0</v>
      </c>
      <c r="G130" s="37">
        <v>0</v>
      </c>
      <c r="H130" s="37">
        <v>82774380.629999995</v>
      </c>
      <c r="I130" s="37">
        <v>39805831</v>
      </c>
      <c r="J130" s="37">
        <v>1627627922</v>
      </c>
      <c r="K130" s="37">
        <v>0</v>
      </c>
      <c r="L130" s="37">
        <v>529161455</v>
      </c>
      <c r="M130" s="37">
        <v>408820048</v>
      </c>
      <c r="N130" s="37">
        <v>316876500</v>
      </c>
      <c r="O130" s="37">
        <v>0</v>
      </c>
      <c r="Q130" s="77"/>
      <c r="R130" s="77"/>
    </row>
    <row r="131" spans="1:18" s="1" customFormat="1" x14ac:dyDescent="0.2">
      <c r="A131" s="20">
        <v>118</v>
      </c>
      <c r="B131" s="12" t="s">
        <v>197</v>
      </c>
      <c r="C131" s="10" t="s">
        <v>46</v>
      </c>
      <c r="D131" s="53">
        <f t="shared" si="4"/>
        <v>1995070963.8699999</v>
      </c>
      <c r="E131" s="37">
        <v>1305132206.75</v>
      </c>
      <c r="F131" s="37">
        <v>422141631.12</v>
      </c>
      <c r="G131" s="37">
        <v>0</v>
      </c>
      <c r="H131" s="37">
        <v>0</v>
      </c>
      <c r="I131" s="37">
        <v>0</v>
      </c>
      <c r="J131" s="37">
        <v>267797126</v>
      </c>
      <c r="K131" s="37">
        <v>42279462</v>
      </c>
      <c r="L131" s="37">
        <v>0</v>
      </c>
      <c r="M131" s="37">
        <v>0</v>
      </c>
      <c r="N131" s="37">
        <v>0</v>
      </c>
      <c r="O131" s="37">
        <v>0</v>
      </c>
      <c r="Q131" s="77"/>
      <c r="R131" s="77"/>
    </row>
    <row r="132" spans="1:18" s="1" customFormat="1" x14ac:dyDescent="0.2">
      <c r="A132" s="20">
        <v>119</v>
      </c>
      <c r="B132" s="12" t="s">
        <v>198</v>
      </c>
      <c r="C132" s="10" t="s">
        <v>231</v>
      </c>
      <c r="D132" s="53">
        <f t="shared" si="4"/>
        <v>418564879.87</v>
      </c>
      <c r="E132" s="37">
        <v>411233347.87</v>
      </c>
      <c r="F132" s="37">
        <v>0</v>
      </c>
      <c r="G132" s="37">
        <v>0</v>
      </c>
      <c r="H132" s="37">
        <v>0</v>
      </c>
      <c r="I132" s="37">
        <v>0</v>
      </c>
      <c r="J132" s="37">
        <v>7331532</v>
      </c>
      <c r="K132" s="37">
        <v>0</v>
      </c>
      <c r="L132" s="37">
        <v>0</v>
      </c>
      <c r="M132" s="37">
        <v>0</v>
      </c>
      <c r="N132" s="37">
        <v>0</v>
      </c>
      <c r="O132" s="37">
        <v>0</v>
      </c>
      <c r="Q132" s="77"/>
      <c r="R132" s="77"/>
    </row>
    <row r="133" spans="1:18" s="1" customFormat="1" x14ac:dyDescent="0.2">
      <c r="A133" s="20">
        <v>120</v>
      </c>
      <c r="B133" s="12" t="s">
        <v>199</v>
      </c>
      <c r="C133" s="10" t="s">
        <v>48</v>
      </c>
      <c r="D133" s="53">
        <f t="shared" si="4"/>
        <v>1389154340.3099999</v>
      </c>
      <c r="E133" s="37">
        <v>1102359452.3099999</v>
      </c>
      <c r="F133" s="37">
        <v>0</v>
      </c>
      <c r="G133" s="37">
        <v>0</v>
      </c>
      <c r="H133" s="37">
        <v>0</v>
      </c>
      <c r="I133" s="37">
        <v>0</v>
      </c>
      <c r="J133" s="37">
        <v>286794888</v>
      </c>
      <c r="K133" s="37">
        <v>0</v>
      </c>
      <c r="L133" s="37">
        <v>0</v>
      </c>
      <c r="M133" s="37">
        <v>0</v>
      </c>
      <c r="N133" s="37">
        <v>0</v>
      </c>
      <c r="O133" s="37">
        <v>0</v>
      </c>
      <c r="Q133" s="77"/>
      <c r="R133" s="77"/>
    </row>
    <row r="134" spans="1:18" s="1" customFormat="1" x14ac:dyDescent="0.2">
      <c r="A134" s="20">
        <v>121</v>
      </c>
      <c r="B134" s="21" t="s">
        <v>200</v>
      </c>
      <c r="C134" s="10" t="s">
        <v>47</v>
      </c>
      <c r="D134" s="53">
        <f t="shared" si="4"/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/>
      <c r="K134" s="37"/>
      <c r="L134" s="37"/>
      <c r="M134" s="37"/>
      <c r="N134" s="37"/>
      <c r="O134" s="37"/>
      <c r="Q134" s="77"/>
      <c r="R134" s="77"/>
    </row>
    <row r="135" spans="1:18" s="1" customFormat="1" x14ac:dyDescent="0.2">
      <c r="A135" s="20">
        <v>122</v>
      </c>
      <c r="B135" s="21" t="s">
        <v>201</v>
      </c>
      <c r="C135" s="10" t="s">
        <v>202</v>
      </c>
      <c r="D135" s="53">
        <f t="shared" si="4"/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/>
      <c r="K135" s="37"/>
      <c r="L135" s="37"/>
      <c r="M135" s="37"/>
      <c r="N135" s="37"/>
      <c r="O135" s="37"/>
      <c r="Q135" s="77"/>
      <c r="R135" s="77"/>
    </row>
    <row r="136" spans="1:18" s="1" customFormat="1" x14ac:dyDescent="0.2">
      <c r="A136" s="20">
        <v>123</v>
      </c>
      <c r="B136" s="21" t="s">
        <v>203</v>
      </c>
      <c r="C136" s="10" t="s">
        <v>41</v>
      </c>
      <c r="D136" s="53">
        <f t="shared" si="4"/>
        <v>401518782.24000001</v>
      </c>
      <c r="E136" s="37">
        <v>320992947.24000001</v>
      </c>
      <c r="F136" s="37">
        <v>0</v>
      </c>
      <c r="G136" s="37">
        <v>0</v>
      </c>
      <c r="H136" s="37">
        <v>0</v>
      </c>
      <c r="I136" s="37">
        <v>0</v>
      </c>
      <c r="J136" s="37">
        <v>80525835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Q136" s="77"/>
      <c r="R136" s="77"/>
    </row>
    <row r="137" spans="1:18" s="1" customFormat="1" x14ac:dyDescent="0.2">
      <c r="A137" s="20">
        <v>124</v>
      </c>
      <c r="B137" s="12" t="s">
        <v>204</v>
      </c>
      <c r="C137" s="10" t="s">
        <v>230</v>
      </c>
      <c r="D137" s="53">
        <f t="shared" si="4"/>
        <v>1846087476.45</v>
      </c>
      <c r="E137" s="37">
        <v>1375578999.1200001</v>
      </c>
      <c r="F137" s="37">
        <v>525627.62</v>
      </c>
      <c r="G137" s="37">
        <v>0</v>
      </c>
      <c r="H137" s="37">
        <v>68513774.120000005</v>
      </c>
      <c r="I137" s="37">
        <v>54981924.590000004</v>
      </c>
      <c r="J137" s="37">
        <v>346487151</v>
      </c>
      <c r="K137" s="37">
        <v>0</v>
      </c>
      <c r="L137" s="37">
        <v>81180142</v>
      </c>
      <c r="M137" s="37">
        <v>0</v>
      </c>
      <c r="N137" s="37">
        <v>0</v>
      </c>
      <c r="O137" s="37">
        <v>89317485</v>
      </c>
      <c r="Q137" s="77"/>
      <c r="R137" s="77"/>
    </row>
    <row r="138" spans="1:18" s="1" customFormat="1" x14ac:dyDescent="0.2">
      <c r="A138" s="20">
        <v>125</v>
      </c>
      <c r="B138" s="13" t="s">
        <v>205</v>
      </c>
      <c r="C138" s="10" t="s">
        <v>206</v>
      </c>
      <c r="D138" s="53">
        <f t="shared" si="4"/>
        <v>1540007234.04</v>
      </c>
      <c r="E138" s="37">
        <v>1207045397.5799999</v>
      </c>
      <c r="F138" s="37">
        <v>7506527.0099999998</v>
      </c>
      <c r="G138" s="37">
        <v>0</v>
      </c>
      <c r="H138" s="37">
        <v>68564449.450000003</v>
      </c>
      <c r="I138" s="37">
        <v>3870320</v>
      </c>
      <c r="J138" s="37">
        <v>253020540</v>
      </c>
      <c r="K138" s="37">
        <v>0</v>
      </c>
      <c r="L138" s="37">
        <v>53453515</v>
      </c>
      <c r="M138" s="37">
        <v>0</v>
      </c>
      <c r="N138" s="37">
        <v>0</v>
      </c>
      <c r="O138" s="37">
        <v>44548474</v>
      </c>
      <c r="Q138" s="77"/>
      <c r="R138" s="77"/>
    </row>
    <row r="139" spans="1:18" x14ac:dyDescent="0.2">
      <c r="A139" s="20">
        <v>126</v>
      </c>
      <c r="B139" s="21" t="s">
        <v>207</v>
      </c>
      <c r="C139" s="10" t="s">
        <v>208</v>
      </c>
      <c r="D139" s="52">
        <f t="shared" ref="D139:D148" si="5">E139+F139+G139+H139+I139+J139</f>
        <v>1042546435.01</v>
      </c>
      <c r="E139" s="39">
        <v>848609894.36000001</v>
      </c>
      <c r="F139" s="39">
        <v>0</v>
      </c>
      <c r="G139" s="39">
        <v>193936540.65000001</v>
      </c>
      <c r="H139" s="39">
        <v>0</v>
      </c>
      <c r="I139" s="39">
        <v>0</v>
      </c>
      <c r="J139" s="39"/>
      <c r="K139" s="39">
        <v>0</v>
      </c>
      <c r="L139" s="39">
        <v>0</v>
      </c>
      <c r="M139" s="39">
        <v>0</v>
      </c>
      <c r="N139" s="39">
        <v>0</v>
      </c>
      <c r="O139" s="39">
        <v>0</v>
      </c>
    </row>
    <row r="140" spans="1:18" x14ac:dyDescent="0.2">
      <c r="A140" s="20">
        <v>127</v>
      </c>
      <c r="B140" s="12" t="s">
        <v>209</v>
      </c>
      <c r="C140" s="10" t="s">
        <v>210</v>
      </c>
      <c r="D140" s="52">
        <f t="shared" si="5"/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/>
      <c r="K140" s="39"/>
      <c r="L140" s="39"/>
      <c r="M140" s="39"/>
      <c r="N140" s="39"/>
      <c r="O140" s="39"/>
    </row>
    <row r="141" spans="1:18" x14ac:dyDescent="0.2">
      <c r="A141" s="20">
        <v>128</v>
      </c>
      <c r="B141" s="21" t="s">
        <v>211</v>
      </c>
      <c r="C141" s="10" t="s">
        <v>212</v>
      </c>
      <c r="D141" s="52">
        <f t="shared" si="5"/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/>
      <c r="K141" s="39"/>
      <c r="L141" s="39"/>
      <c r="M141" s="39"/>
      <c r="N141" s="39"/>
      <c r="O141" s="39"/>
    </row>
    <row r="142" spans="1:18" x14ac:dyDescent="0.2">
      <c r="A142" s="20">
        <v>129</v>
      </c>
      <c r="B142" s="89" t="s">
        <v>255</v>
      </c>
      <c r="C142" s="92" t="s">
        <v>256</v>
      </c>
      <c r="D142" s="52">
        <f t="shared" si="5"/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/>
      <c r="K142" s="39"/>
      <c r="L142" s="39"/>
      <c r="M142" s="39"/>
      <c r="N142" s="39"/>
      <c r="O142" s="39"/>
    </row>
    <row r="143" spans="1:18" x14ac:dyDescent="0.2">
      <c r="A143" s="20">
        <v>130</v>
      </c>
      <c r="B143" s="93" t="s">
        <v>257</v>
      </c>
      <c r="C143" s="40" t="s">
        <v>258</v>
      </c>
      <c r="D143" s="52">
        <f t="shared" si="5"/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/>
      <c r="K143" s="39"/>
      <c r="L143" s="39"/>
      <c r="M143" s="39"/>
      <c r="N143" s="39"/>
      <c r="O143" s="39"/>
    </row>
    <row r="144" spans="1:18" x14ac:dyDescent="0.2">
      <c r="A144" s="20">
        <v>131</v>
      </c>
      <c r="B144" s="94" t="s">
        <v>259</v>
      </c>
      <c r="C144" s="154" t="s">
        <v>449</v>
      </c>
      <c r="D144" s="52">
        <f t="shared" si="5"/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/>
      <c r="K144" s="39"/>
      <c r="L144" s="39"/>
      <c r="M144" s="39"/>
      <c r="N144" s="39"/>
      <c r="O144" s="39"/>
    </row>
    <row r="145" spans="1:76" x14ac:dyDescent="0.2">
      <c r="A145" s="20">
        <v>132</v>
      </c>
      <c r="B145" s="20" t="s">
        <v>263</v>
      </c>
      <c r="C145" s="28" t="s">
        <v>264</v>
      </c>
      <c r="D145" s="52">
        <f t="shared" si="5"/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/>
      <c r="K145" s="39"/>
      <c r="L145" s="39"/>
      <c r="M145" s="39"/>
      <c r="N145" s="39"/>
      <c r="O145" s="39"/>
    </row>
    <row r="146" spans="1:76" x14ac:dyDescent="0.2">
      <c r="A146" s="20">
        <v>133</v>
      </c>
      <c r="B146" s="55" t="s">
        <v>315</v>
      </c>
      <c r="C146" s="28" t="s">
        <v>314</v>
      </c>
      <c r="D146" s="52">
        <f t="shared" si="5"/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/>
      <c r="K146" s="39"/>
      <c r="L146" s="39"/>
      <c r="M146" s="39"/>
      <c r="N146" s="39"/>
      <c r="O146" s="39"/>
    </row>
    <row r="147" spans="1:76" x14ac:dyDescent="0.2">
      <c r="A147" s="20">
        <v>134</v>
      </c>
      <c r="B147" s="55" t="s">
        <v>324</v>
      </c>
      <c r="C147" s="28" t="s">
        <v>321</v>
      </c>
      <c r="D147" s="52">
        <f t="shared" si="5"/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/>
      <c r="K147" s="39"/>
      <c r="L147" s="39"/>
      <c r="M147" s="39"/>
      <c r="N147" s="39"/>
      <c r="O147" s="39"/>
    </row>
    <row r="148" spans="1:76" s="4" customFormat="1" ht="24" x14ac:dyDescent="0.2">
      <c r="A148" s="20">
        <v>135</v>
      </c>
      <c r="B148" s="55" t="s">
        <v>439</v>
      </c>
      <c r="C148" s="15" t="s">
        <v>389</v>
      </c>
      <c r="D148" s="52">
        <f t="shared" si="5"/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/>
      <c r="K148" s="39"/>
      <c r="L148" s="39"/>
      <c r="M148" s="39"/>
      <c r="N148" s="39"/>
      <c r="O148" s="39"/>
      <c r="P148" s="8"/>
      <c r="Q148" s="33"/>
      <c r="R148" s="33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</row>
    <row r="149" spans="1:76" s="4" customFormat="1" ht="13.5" customHeight="1" x14ac:dyDescent="0.2">
      <c r="A149" s="20">
        <v>136</v>
      </c>
      <c r="B149" s="55" t="s">
        <v>434</v>
      </c>
      <c r="C149" s="15" t="s">
        <v>435</v>
      </c>
      <c r="D149" s="52"/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/>
      <c r="K149" s="39"/>
      <c r="L149" s="39"/>
      <c r="M149" s="39"/>
      <c r="N149" s="39"/>
      <c r="O149" s="39"/>
      <c r="P149" s="8"/>
      <c r="Q149" s="33"/>
      <c r="R149" s="33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</row>
    <row r="150" spans="1:76" s="4" customFormat="1" ht="13.5" customHeight="1" x14ac:dyDescent="0.2">
      <c r="A150" s="20">
        <v>137</v>
      </c>
      <c r="B150" s="55" t="s">
        <v>452</v>
      </c>
      <c r="C150" s="15" t="s">
        <v>453</v>
      </c>
      <c r="D150" s="52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8"/>
      <c r="Q150" s="33"/>
      <c r="R150" s="33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</row>
  </sheetData>
  <mergeCells count="22">
    <mergeCell ref="K5:O5"/>
    <mergeCell ref="D4:O4"/>
    <mergeCell ref="O6:O7"/>
    <mergeCell ref="N6:N7"/>
    <mergeCell ref="M6:M7"/>
    <mergeCell ref="L6:L7"/>
    <mergeCell ref="K6:K7"/>
    <mergeCell ref="A8:C8"/>
    <mergeCell ref="A10:C10"/>
    <mergeCell ref="A91:A94"/>
    <mergeCell ref="B91:B94"/>
    <mergeCell ref="H5:H7"/>
    <mergeCell ref="G5:G7"/>
    <mergeCell ref="A2:J2"/>
    <mergeCell ref="A4:A7"/>
    <mergeCell ref="B4:B7"/>
    <mergeCell ref="C4:C7"/>
    <mergeCell ref="E5:E7"/>
    <mergeCell ref="F5:F7"/>
    <mergeCell ref="D5:D7"/>
    <mergeCell ref="J5:J7"/>
    <mergeCell ref="I5:I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53"/>
  <sheetViews>
    <sheetView zoomScale="90" zoomScaleNormal="90" workbookViewId="0">
      <pane xSplit="3" ySplit="12" topLeftCell="G13" activePane="bottomRight" state="frozen"/>
      <selection pane="topRight" activeCell="D1" sqref="D1"/>
      <selection pane="bottomLeft" activeCell="A15" sqref="A15"/>
      <selection pane="bottomRight" activeCell="E25" sqref="E25"/>
    </sheetView>
  </sheetViews>
  <sheetFormatPr defaultColWidth="9.140625" defaultRowHeight="12" x14ac:dyDescent="0.2"/>
  <cols>
    <col min="1" max="1" width="4.7109375" style="24" customWidth="1"/>
    <col min="2" max="2" width="9.28515625" style="24" customWidth="1"/>
    <col min="3" max="3" width="43.7109375" style="27" customWidth="1"/>
    <col min="4" max="4" width="14.85546875" style="26" customWidth="1"/>
    <col min="5" max="5" width="13" style="26" customWidth="1"/>
    <col min="6" max="6" width="15.42578125" style="26" customWidth="1"/>
    <col min="7" max="7" width="12.28515625" style="26" customWidth="1"/>
    <col min="8" max="8" width="11.7109375" style="26" customWidth="1"/>
    <col min="9" max="9" width="12.7109375" style="26" customWidth="1"/>
    <col min="10" max="10" width="11" style="26" customWidth="1"/>
    <col min="11" max="11" width="10.28515625" style="26" customWidth="1"/>
    <col min="12" max="12" width="17.85546875" style="26" customWidth="1"/>
    <col min="13" max="13" width="24.85546875" style="26" customWidth="1"/>
    <col min="14" max="18" width="13.42578125" style="26" customWidth="1"/>
    <col min="19" max="21" width="13.42578125" style="23" customWidth="1"/>
    <col min="22" max="16384" width="9.140625" style="23"/>
  </cols>
  <sheetData>
    <row r="1" spans="1:21" ht="19.5" customHeight="1" x14ac:dyDescent="0.2">
      <c r="A1" s="309" t="s">
        <v>384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</row>
    <row r="2" spans="1:21" ht="12.75" customHeight="1" x14ac:dyDescent="0.2">
      <c r="C2" s="25"/>
      <c r="U2" s="23" t="s">
        <v>281</v>
      </c>
    </row>
    <row r="3" spans="1:21" s="101" customFormat="1" ht="14.25" customHeight="1" x14ac:dyDescent="0.2">
      <c r="A3" s="289" t="s">
        <v>44</v>
      </c>
      <c r="B3" s="310" t="s">
        <v>350</v>
      </c>
      <c r="C3" s="289" t="s">
        <v>341</v>
      </c>
      <c r="D3" s="289" t="s">
        <v>396</v>
      </c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</row>
    <row r="4" spans="1:21" s="101" customFormat="1" ht="16.5" customHeight="1" x14ac:dyDescent="0.2">
      <c r="A4" s="289"/>
      <c r="B4" s="311"/>
      <c r="C4" s="289"/>
      <c r="D4" s="313" t="s">
        <v>266</v>
      </c>
      <c r="E4" s="294" t="s">
        <v>397</v>
      </c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295"/>
      <c r="Q4" s="289" t="s">
        <v>282</v>
      </c>
      <c r="R4" s="289"/>
      <c r="S4" s="289"/>
      <c r="T4" s="289"/>
      <c r="U4" s="289"/>
    </row>
    <row r="5" spans="1:21" s="101" customFormat="1" ht="19.5" customHeight="1" x14ac:dyDescent="0.2">
      <c r="A5" s="289"/>
      <c r="B5" s="311"/>
      <c r="C5" s="289"/>
      <c r="D5" s="313"/>
      <c r="E5" s="314" t="s">
        <v>398</v>
      </c>
      <c r="F5" s="315"/>
      <c r="G5" s="316"/>
      <c r="H5" s="294" t="s">
        <v>399</v>
      </c>
      <c r="I5" s="302"/>
      <c r="J5" s="302"/>
      <c r="K5" s="302"/>
      <c r="L5" s="302"/>
      <c r="M5" s="295"/>
      <c r="N5" s="314" t="s">
        <v>400</v>
      </c>
      <c r="O5" s="315"/>
      <c r="P5" s="316"/>
      <c r="Q5" s="289" t="s">
        <v>233</v>
      </c>
      <c r="R5" s="302" t="s">
        <v>278</v>
      </c>
      <c r="S5" s="302"/>
      <c r="T5" s="302"/>
      <c r="U5" s="295"/>
    </row>
    <row r="6" spans="1:21" s="101" customFormat="1" ht="24.75" customHeight="1" x14ac:dyDescent="0.2">
      <c r="A6" s="289"/>
      <c r="B6" s="311"/>
      <c r="C6" s="289"/>
      <c r="D6" s="313"/>
      <c r="E6" s="317"/>
      <c r="F6" s="318"/>
      <c r="G6" s="319"/>
      <c r="H6" s="289" t="s">
        <v>233</v>
      </c>
      <c r="I6" s="294" t="s">
        <v>278</v>
      </c>
      <c r="J6" s="302"/>
      <c r="K6" s="302"/>
      <c r="L6" s="302"/>
      <c r="M6" s="295"/>
      <c r="N6" s="317"/>
      <c r="O6" s="318"/>
      <c r="P6" s="319"/>
      <c r="Q6" s="289"/>
      <c r="R6" s="320" t="s">
        <v>401</v>
      </c>
      <c r="S6" s="296" t="s">
        <v>320</v>
      </c>
      <c r="T6" s="297"/>
      <c r="U6" s="298"/>
    </row>
    <row r="7" spans="1:21" s="101" customFormat="1" ht="27.75" customHeight="1" x14ac:dyDescent="0.2">
      <c r="A7" s="289"/>
      <c r="B7" s="311"/>
      <c r="C7" s="289"/>
      <c r="D7" s="313"/>
      <c r="E7" s="289" t="s">
        <v>233</v>
      </c>
      <c r="F7" s="289" t="s">
        <v>278</v>
      </c>
      <c r="G7" s="289"/>
      <c r="H7" s="289"/>
      <c r="I7" s="295" t="s">
        <v>402</v>
      </c>
      <c r="J7" s="289" t="s">
        <v>403</v>
      </c>
      <c r="K7" s="289" t="s">
        <v>404</v>
      </c>
      <c r="L7" s="289"/>
      <c r="M7" s="289"/>
      <c r="N7" s="289" t="s">
        <v>277</v>
      </c>
      <c r="O7" s="302" t="s">
        <v>278</v>
      </c>
      <c r="P7" s="295"/>
      <c r="Q7" s="289"/>
      <c r="R7" s="320"/>
      <c r="S7" s="299"/>
      <c r="T7" s="300"/>
      <c r="U7" s="301"/>
    </row>
    <row r="8" spans="1:21" s="101" customFormat="1" ht="13.5" customHeight="1" x14ac:dyDescent="0.2">
      <c r="A8" s="289"/>
      <c r="B8" s="311"/>
      <c r="C8" s="289"/>
      <c r="D8" s="313"/>
      <c r="E8" s="289"/>
      <c r="F8" s="291" t="s">
        <v>405</v>
      </c>
      <c r="G8" s="289" t="s">
        <v>336</v>
      </c>
      <c r="H8" s="289"/>
      <c r="I8" s="295"/>
      <c r="J8" s="289"/>
      <c r="K8" s="292" t="s">
        <v>277</v>
      </c>
      <c r="L8" s="294" t="s">
        <v>278</v>
      </c>
      <c r="M8" s="295"/>
      <c r="N8" s="289"/>
      <c r="O8" s="289" t="s">
        <v>406</v>
      </c>
      <c r="P8" s="292" t="s">
        <v>407</v>
      </c>
      <c r="Q8" s="289"/>
      <c r="R8" s="320"/>
      <c r="S8" s="303" t="s">
        <v>277</v>
      </c>
      <c r="T8" s="305" t="s">
        <v>408</v>
      </c>
      <c r="U8" s="307" t="s">
        <v>409</v>
      </c>
    </row>
    <row r="9" spans="1:21" s="101" customFormat="1" ht="99" customHeight="1" x14ac:dyDescent="0.2">
      <c r="A9" s="289"/>
      <c r="B9" s="312"/>
      <c r="C9" s="289"/>
      <c r="D9" s="293"/>
      <c r="E9" s="289"/>
      <c r="F9" s="291"/>
      <c r="G9" s="289"/>
      <c r="H9" s="289"/>
      <c r="I9" s="295"/>
      <c r="J9" s="289"/>
      <c r="K9" s="293"/>
      <c r="L9" s="102" t="s">
        <v>394</v>
      </c>
      <c r="M9" s="102" t="s">
        <v>395</v>
      </c>
      <c r="N9" s="289"/>
      <c r="O9" s="289"/>
      <c r="P9" s="293"/>
      <c r="Q9" s="289"/>
      <c r="R9" s="320"/>
      <c r="S9" s="304"/>
      <c r="T9" s="306"/>
      <c r="U9" s="308"/>
    </row>
    <row r="10" spans="1:21" ht="21" customHeight="1" x14ac:dyDescent="0.2">
      <c r="A10" s="290" t="s">
        <v>233</v>
      </c>
      <c r="B10" s="290"/>
      <c r="C10" s="290"/>
      <c r="D10" s="103">
        <f>D11+D12</f>
        <v>12786989333.550005</v>
      </c>
      <c r="E10" s="103">
        <f t="shared" ref="E10:U10" si="0">E11+E12</f>
        <v>2996087280</v>
      </c>
      <c r="F10" s="103">
        <f t="shared" si="0"/>
        <v>239472566.99999994</v>
      </c>
      <c r="G10" s="103">
        <f t="shared" si="0"/>
        <v>2756614713</v>
      </c>
      <c r="H10" s="103">
        <f t="shared" si="0"/>
        <v>5934635309.999999</v>
      </c>
      <c r="I10" s="103">
        <f t="shared" si="0"/>
        <v>5560183546.7799988</v>
      </c>
      <c r="J10" s="103">
        <f t="shared" si="0"/>
        <v>301224767.99999994</v>
      </c>
      <c r="K10" s="103">
        <f t="shared" si="0"/>
        <v>73226995.219999999</v>
      </c>
      <c r="L10" s="103">
        <f t="shared" si="0"/>
        <v>28167240.059999999</v>
      </c>
      <c r="M10" s="103">
        <f t="shared" si="0"/>
        <v>45059755.159999996</v>
      </c>
      <c r="N10" s="103">
        <f t="shared" si="0"/>
        <v>1063567017.9999995</v>
      </c>
      <c r="O10" s="103">
        <f t="shared" si="0"/>
        <v>863392299</v>
      </c>
      <c r="P10" s="103">
        <f t="shared" si="0"/>
        <v>200174719</v>
      </c>
      <c r="Q10" s="103">
        <f t="shared" si="0"/>
        <v>2792699725.5499992</v>
      </c>
      <c r="R10" s="103">
        <f t="shared" si="0"/>
        <v>1051320066.9399993</v>
      </c>
      <c r="S10" s="103">
        <f t="shared" si="0"/>
        <v>1741379658.6100001</v>
      </c>
      <c r="T10" s="103">
        <f t="shared" si="0"/>
        <v>397843498.50999975</v>
      </c>
      <c r="U10" s="103">
        <f t="shared" si="0"/>
        <v>1343536160.0999997</v>
      </c>
    </row>
    <row r="11" spans="1:21" ht="17.25" customHeight="1" x14ac:dyDescent="0.2">
      <c r="A11" s="277" t="s">
        <v>54</v>
      </c>
      <c r="B11" s="278"/>
      <c r="C11" s="279"/>
      <c r="D11" s="104">
        <f>E11+H11+N11+Q11</f>
        <v>111572593</v>
      </c>
      <c r="E11" s="104">
        <f>F11+G11</f>
        <v>0</v>
      </c>
      <c r="F11" s="104">
        <v>0</v>
      </c>
      <c r="G11" s="104">
        <v>0</v>
      </c>
      <c r="H11" s="104">
        <f>I11+J11+K11</f>
        <v>0</v>
      </c>
      <c r="I11" s="104">
        <v>0</v>
      </c>
      <c r="J11" s="104">
        <v>0</v>
      </c>
      <c r="K11" s="104">
        <f>L11+M11</f>
        <v>0</v>
      </c>
      <c r="L11" s="104">
        <v>0</v>
      </c>
      <c r="M11" s="104">
        <v>0</v>
      </c>
      <c r="N11" s="104">
        <f>O11+P11</f>
        <v>0</v>
      </c>
      <c r="O11" s="104">
        <v>0</v>
      </c>
      <c r="P11" s="104">
        <v>0</v>
      </c>
      <c r="Q11" s="104">
        <f>R11+S11</f>
        <v>111572593</v>
      </c>
      <c r="R11" s="104">
        <v>111572593</v>
      </c>
      <c r="S11" s="95">
        <f>T11+U11</f>
        <v>0</v>
      </c>
      <c r="T11" s="105"/>
      <c r="U11" s="106"/>
    </row>
    <row r="12" spans="1:21" ht="15.75" customHeight="1" x14ac:dyDescent="0.2">
      <c r="A12" s="280" t="s">
        <v>227</v>
      </c>
      <c r="B12" s="281"/>
      <c r="C12" s="282"/>
      <c r="D12" s="103">
        <f t="shared" ref="D12:J12" si="1">SUM(D13:D149)-D93</f>
        <v>12675416740.550005</v>
      </c>
      <c r="E12" s="103">
        <f t="shared" si="1"/>
        <v>2996087280</v>
      </c>
      <c r="F12" s="103">
        <f t="shared" si="1"/>
        <v>239472566.99999994</v>
      </c>
      <c r="G12" s="103">
        <f t="shared" si="1"/>
        <v>2756614713</v>
      </c>
      <c r="H12" s="103">
        <f t="shared" si="1"/>
        <v>5934635309.999999</v>
      </c>
      <c r="I12" s="103">
        <f t="shared" si="1"/>
        <v>5560183546.7799988</v>
      </c>
      <c r="J12" s="103">
        <f t="shared" si="1"/>
        <v>301224767.99999994</v>
      </c>
      <c r="K12" s="103">
        <f>L12+M12</f>
        <v>73226995.219999999</v>
      </c>
      <c r="L12" s="103">
        <f t="shared" ref="L12:U12" si="2">SUM(L13:L149)-L93</f>
        <v>28167240.059999999</v>
      </c>
      <c r="M12" s="103">
        <f t="shared" si="2"/>
        <v>45059755.159999996</v>
      </c>
      <c r="N12" s="103">
        <f t="shared" si="2"/>
        <v>1063567017.9999995</v>
      </c>
      <c r="O12" s="103">
        <f t="shared" si="2"/>
        <v>863392299</v>
      </c>
      <c r="P12" s="103">
        <f t="shared" si="2"/>
        <v>200174719</v>
      </c>
      <c r="Q12" s="103">
        <f t="shared" si="2"/>
        <v>2681127132.5499992</v>
      </c>
      <c r="R12" s="164">
        <f t="shared" si="2"/>
        <v>939747473.93999934</v>
      </c>
      <c r="S12" s="103">
        <f t="shared" si="2"/>
        <v>1741379658.6100001</v>
      </c>
      <c r="T12" s="103">
        <f t="shared" si="2"/>
        <v>397843498.50999975</v>
      </c>
      <c r="U12" s="103">
        <f t="shared" si="2"/>
        <v>1343536160.0999997</v>
      </c>
    </row>
    <row r="13" spans="1:21" ht="12" customHeight="1" x14ac:dyDescent="0.2">
      <c r="A13" s="105">
        <v>1</v>
      </c>
      <c r="B13" s="107" t="s">
        <v>57</v>
      </c>
      <c r="C13" s="108" t="s">
        <v>42</v>
      </c>
      <c r="D13" s="104">
        <f>E13+H13+N13+Q13</f>
        <v>54150363.460000001</v>
      </c>
      <c r="E13" s="104">
        <f>F13+G13</f>
        <v>13846759.970000001</v>
      </c>
      <c r="F13" s="104">
        <v>1141255</v>
      </c>
      <c r="G13" s="104">
        <v>12705504.970000001</v>
      </c>
      <c r="H13" s="104">
        <f>I13+J13+K13</f>
        <v>26935779.950000003</v>
      </c>
      <c r="I13" s="104">
        <v>25322164.420000002</v>
      </c>
      <c r="J13" s="104">
        <v>1221064</v>
      </c>
      <c r="K13" s="104">
        <f>L13+M13</f>
        <v>392551.53</v>
      </c>
      <c r="L13" s="104">
        <v>0</v>
      </c>
      <c r="M13" s="104">
        <v>392551.53</v>
      </c>
      <c r="N13" s="104">
        <f>O13+P13</f>
        <v>4033253.6100000003</v>
      </c>
      <c r="O13" s="104">
        <v>3145037.45</v>
      </c>
      <c r="P13" s="104">
        <v>888216.16</v>
      </c>
      <c r="Q13" s="104">
        <f>R13+S13</f>
        <v>9334569.9300000016</v>
      </c>
      <c r="R13" s="104">
        <v>1193749.4000000015</v>
      </c>
      <c r="S13" s="95">
        <f t="shared" ref="S13:S75" si="3">T13+U13</f>
        <v>8140820.5299999993</v>
      </c>
      <c r="T13" s="95">
        <v>1890623.64</v>
      </c>
      <c r="U13" s="95">
        <v>6250196.8899999997</v>
      </c>
    </row>
    <row r="14" spans="1:21" ht="12" customHeight="1" x14ac:dyDescent="0.2">
      <c r="A14" s="105">
        <v>2</v>
      </c>
      <c r="B14" s="109" t="s">
        <v>58</v>
      </c>
      <c r="C14" s="108" t="s">
        <v>213</v>
      </c>
      <c r="D14" s="104">
        <f t="shared" ref="D14:D76" si="4">E14+H14+N14+Q14</f>
        <v>53175631.490000002</v>
      </c>
      <c r="E14" s="104">
        <f t="shared" ref="E14:E79" si="5">F14+G14</f>
        <v>11686463.25</v>
      </c>
      <c r="F14" s="104">
        <v>1107044</v>
      </c>
      <c r="G14" s="104">
        <v>10579419.25</v>
      </c>
      <c r="H14" s="104">
        <f t="shared" ref="H14:H79" si="6">I14+J14+K14</f>
        <v>28367396.490000002</v>
      </c>
      <c r="I14" s="104">
        <v>26061479.920000002</v>
      </c>
      <c r="J14" s="104">
        <v>1421038</v>
      </c>
      <c r="K14" s="104">
        <f t="shared" ref="K14:K79" si="7">L14+M14</f>
        <v>884878.57000000007</v>
      </c>
      <c r="L14" s="104">
        <v>80664.820000000007</v>
      </c>
      <c r="M14" s="104">
        <v>804213.75</v>
      </c>
      <c r="N14" s="104">
        <f t="shared" ref="N14:N79" si="8">O14+P14</f>
        <v>3648450.12</v>
      </c>
      <c r="O14" s="104">
        <v>2826609.87</v>
      </c>
      <c r="P14" s="104">
        <v>821840.25</v>
      </c>
      <c r="Q14" s="104">
        <f t="shared" ref="Q14:Q79" si="9">R14+S14</f>
        <v>9473321.6300000027</v>
      </c>
      <c r="R14" s="95">
        <v>1101552.7100000028</v>
      </c>
      <c r="S14" s="95">
        <f t="shared" si="3"/>
        <v>8371768.9199999999</v>
      </c>
      <c r="T14" s="160">
        <v>1938792.2500000002</v>
      </c>
      <c r="U14" s="95">
        <v>6432976.6699999999</v>
      </c>
    </row>
    <row r="15" spans="1:21" ht="12" customHeight="1" x14ac:dyDescent="0.2">
      <c r="A15" s="105">
        <v>3</v>
      </c>
      <c r="B15" s="110" t="s">
        <v>59</v>
      </c>
      <c r="C15" s="111" t="s">
        <v>5</v>
      </c>
      <c r="D15" s="104">
        <f t="shared" si="4"/>
        <v>179788728.86000001</v>
      </c>
      <c r="E15" s="104">
        <f t="shared" si="5"/>
        <v>47791191.560000002</v>
      </c>
      <c r="F15" s="104">
        <v>3212050</v>
      </c>
      <c r="G15" s="104">
        <v>44579141.560000002</v>
      </c>
      <c r="H15" s="104">
        <f t="shared" si="6"/>
        <v>85507175.909999996</v>
      </c>
      <c r="I15" s="104">
        <v>77977023.700000003</v>
      </c>
      <c r="J15" s="104">
        <v>4137269</v>
      </c>
      <c r="K15" s="104">
        <f t="shared" si="7"/>
        <v>3392883.21</v>
      </c>
      <c r="L15" s="104">
        <v>2417943.48</v>
      </c>
      <c r="M15" s="104">
        <v>974939.73</v>
      </c>
      <c r="N15" s="104">
        <f t="shared" si="8"/>
        <v>16252487.66</v>
      </c>
      <c r="O15" s="104">
        <v>13564165.640000001</v>
      </c>
      <c r="P15" s="104">
        <v>2688322.02</v>
      </c>
      <c r="Q15" s="104">
        <f t="shared" si="9"/>
        <v>30237873.730000004</v>
      </c>
      <c r="R15" s="95">
        <v>5168447.8300000057</v>
      </c>
      <c r="S15" s="95">
        <f t="shared" si="3"/>
        <v>25069425.899999999</v>
      </c>
      <c r="T15" s="160">
        <v>5978965.6499999994</v>
      </c>
      <c r="U15" s="95">
        <v>19090460.25</v>
      </c>
    </row>
    <row r="16" spans="1:21" ht="12" customHeight="1" x14ac:dyDescent="0.2">
      <c r="A16" s="105">
        <v>4</v>
      </c>
      <c r="B16" s="107" t="s">
        <v>60</v>
      </c>
      <c r="C16" s="108" t="s">
        <v>214</v>
      </c>
      <c r="D16" s="104">
        <f t="shared" si="4"/>
        <v>54677521.410000004</v>
      </c>
      <c r="E16" s="104">
        <f t="shared" si="5"/>
        <v>10980721.060000001</v>
      </c>
      <c r="F16" s="104">
        <v>1110741</v>
      </c>
      <c r="G16" s="104">
        <v>9869980.0600000005</v>
      </c>
      <c r="H16" s="104">
        <f t="shared" si="6"/>
        <v>29979037.899999999</v>
      </c>
      <c r="I16" s="104">
        <v>27965131</v>
      </c>
      <c r="J16" s="104">
        <v>1542210</v>
      </c>
      <c r="K16" s="104">
        <f t="shared" si="7"/>
        <v>471696.9</v>
      </c>
      <c r="L16" s="104">
        <v>146580.07999999999</v>
      </c>
      <c r="M16" s="104">
        <v>325116.82</v>
      </c>
      <c r="N16" s="104">
        <f t="shared" si="8"/>
        <v>3710709.13</v>
      </c>
      <c r="O16" s="104">
        <v>2936803.01</v>
      </c>
      <c r="P16" s="104">
        <v>773906.12</v>
      </c>
      <c r="Q16" s="104">
        <f t="shared" si="9"/>
        <v>10007053.32</v>
      </c>
      <c r="R16" s="95">
        <v>1004295.7100000012</v>
      </c>
      <c r="S16" s="95">
        <f t="shared" si="3"/>
        <v>9002757.6099999994</v>
      </c>
      <c r="T16" s="160">
        <v>2055177.1400000001</v>
      </c>
      <c r="U16" s="95">
        <v>6947580.4699999988</v>
      </c>
    </row>
    <row r="17" spans="1:21" ht="12" customHeight="1" x14ac:dyDescent="0.2">
      <c r="A17" s="105">
        <v>5</v>
      </c>
      <c r="B17" s="107" t="s">
        <v>61</v>
      </c>
      <c r="C17" s="108" t="s">
        <v>8</v>
      </c>
      <c r="D17" s="104">
        <f t="shared" si="4"/>
        <v>66294276.009999998</v>
      </c>
      <c r="E17" s="104">
        <f t="shared" si="5"/>
        <v>17321839.420000002</v>
      </c>
      <c r="F17" s="104">
        <v>1288975.68</v>
      </c>
      <c r="G17" s="104">
        <v>16032863.74</v>
      </c>
      <c r="H17" s="104">
        <f t="shared" si="6"/>
        <v>32536549.630000003</v>
      </c>
      <c r="I17" s="104">
        <v>30343290.280000001</v>
      </c>
      <c r="J17" s="104">
        <v>1640128</v>
      </c>
      <c r="K17" s="104">
        <f t="shared" si="7"/>
        <v>553131.35</v>
      </c>
      <c r="L17" s="104">
        <v>63380.87</v>
      </c>
      <c r="M17" s="104">
        <v>489750.48</v>
      </c>
      <c r="N17" s="104">
        <f t="shared" si="8"/>
        <v>5229131.7300000004</v>
      </c>
      <c r="O17" s="104">
        <v>4190074</v>
      </c>
      <c r="P17" s="104">
        <v>1039057.73</v>
      </c>
      <c r="Q17" s="104">
        <f t="shared" si="9"/>
        <v>11206755.229999999</v>
      </c>
      <c r="R17" s="95">
        <v>1435296.1599999997</v>
      </c>
      <c r="S17" s="95">
        <f t="shared" si="3"/>
        <v>9771459.0699999984</v>
      </c>
      <c r="T17" s="160">
        <v>2265807.3000000003</v>
      </c>
      <c r="U17" s="95">
        <v>7505651.7699999986</v>
      </c>
    </row>
    <row r="18" spans="1:21" ht="12" customHeight="1" x14ac:dyDescent="0.2">
      <c r="A18" s="105">
        <v>6</v>
      </c>
      <c r="B18" s="110" t="s">
        <v>62</v>
      </c>
      <c r="C18" s="111" t="s">
        <v>63</v>
      </c>
      <c r="D18" s="104">
        <f t="shared" si="4"/>
        <v>449382403.23000002</v>
      </c>
      <c r="E18" s="104">
        <f t="shared" si="5"/>
        <v>99803173.909999996</v>
      </c>
      <c r="F18" s="104">
        <v>9223327</v>
      </c>
      <c r="G18" s="104">
        <v>90579846.909999996</v>
      </c>
      <c r="H18" s="104">
        <f t="shared" si="6"/>
        <v>227252087.39000002</v>
      </c>
      <c r="I18" s="104">
        <v>214141263.83000001</v>
      </c>
      <c r="J18" s="104">
        <v>11763378</v>
      </c>
      <c r="K18" s="104">
        <f t="shared" si="7"/>
        <v>1347445.56</v>
      </c>
      <c r="L18" s="104">
        <v>493053.09</v>
      </c>
      <c r="M18" s="104">
        <v>854392.47</v>
      </c>
      <c r="N18" s="104">
        <f t="shared" si="8"/>
        <v>42671294.600000001</v>
      </c>
      <c r="O18" s="104">
        <v>34873447.649999999</v>
      </c>
      <c r="P18" s="104">
        <v>7797846.9500000002</v>
      </c>
      <c r="Q18" s="104">
        <f t="shared" si="9"/>
        <v>79655847.330000013</v>
      </c>
      <c r="R18" s="95">
        <v>13640666.490000008</v>
      </c>
      <c r="S18" s="95">
        <f t="shared" si="3"/>
        <v>66015180.840000004</v>
      </c>
      <c r="T18" s="160">
        <v>14946050.670000002</v>
      </c>
      <c r="U18" s="95">
        <v>51069130.170000002</v>
      </c>
    </row>
    <row r="19" spans="1:21" ht="12" customHeight="1" x14ac:dyDescent="0.2">
      <c r="A19" s="105">
        <v>7</v>
      </c>
      <c r="B19" s="112" t="s">
        <v>64</v>
      </c>
      <c r="C19" s="113" t="s">
        <v>215</v>
      </c>
      <c r="D19" s="104">
        <f t="shared" si="4"/>
        <v>166129526.08000001</v>
      </c>
      <c r="E19" s="104">
        <f t="shared" si="5"/>
        <v>36930233.299999997</v>
      </c>
      <c r="F19" s="104">
        <v>3362448</v>
      </c>
      <c r="G19" s="104">
        <v>33567785.299999997</v>
      </c>
      <c r="H19" s="104">
        <f t="shared" si="6"/>
        <v>83354905.609999999</v>
      </c>
      <c r="I19" s="104">
        <v>78462842.439999998</v>
      </c>
      <c r="J19" s="104">
        <v>4263453</v>
      </c>
      <c r="K19" s="104">
        <f t="shared" si="7"/>
        <v>628610.17000000004</v>
      </c>
      <c r="L19" s="104">
        <v>89842.13</v>
      </c>
      <c r="M19" s="104">
        <v>538768.04</v>
      </c>
      <c r="N19" s="104">
        <f t="shared" si="8"/>
        <v>12869655.550000001</v>
      </c>
      <c r="O19" s="104">
        <v>10332882.710000001</v>
      </c>
      <c r="P19" s="104">
        <v>2536772.84</v>
      </c>
      <c r="Q19" s="104">
        <f t="shared" si="9"/>
        <v>32974731.620000012</v>
      </c>
      <c r="R19" s="95">
        <v>7559688.2400000114</v>
      </c>
      <c r="S19" s="95">
        <f t="shared" si="3"/>
        <v>25415043.379999999</v>
      </c>
      <c r="T19" s="160">
        <v>5922769.4299999997</v>
      </c>
      <c r="U19" s="95">
        <v>19492273.949999999</v>
      </c>
    </row>
    <row r="20" spans="1:21" ht="12" customHeight="1" x14ac:dyDescent="0.2">
      <c r="A20" s="105">
        <v>8</v>
      </c>
      <c r="B20" s="110" t="s">
        <v>65</v>
      </c>
      <c r="C20" s="111" t="s">
        <v>17</v>
      </c>
      <c r="D20" s="104">
        <f t="shared" si="4"/>
        <v>69346225.049999997</v>
      </c>
      <c r="E20" s="104">
        <f t="shared" si="5"/>
        <v>17216057.469999999</v>
      </c>
      <c r="F20" s="104">
        <v>1340681</v>
      </c>
      <c r="G20" s="104">
        <v>15875376.470000001</v>
      </c>
      <c r="H20" s="104">
        <f t="shared" si="6"/>
        <v>34437902.159999996</v>
      </c>
      <c r="I20" s="104">
        <v>31795108</v>
      </c>
      <c r="J20" s="104">
        <v>1749307</v>
      </c>
      <c r="K20" s="104">
        <f t="shared" si="7"/>
        <v>893487.16</v>
      </c>
      <c r="L20" s="104">
        <v>331917.63</v>
      </c>
      <c r="M20" s="104">
        <v>561569.53</v>
      </c>
      <c r="N20" s="104">
        <f t="shared" si="8"/>
        <v>5298344.13</v>
      </c>
      <c r="O20" s="104">
        <v>4134241</v>
      </c>
      <c r="P20" s="104">
        <v>1164103.1299999999</v>
      </c>
      <c r="Q20" s="104">
        <f t="shared" si="9"/>
        <v>12393921.289999997</v>
      </c>
      <c r="R20" s="95">
        <v>2101540.319999998</v>
      </c>
      <c r="S20" s="95">
        <f t="shared" si="3"/>
        <v>10292380.969999999</v>
      </c>
      <c r="T20" s="160">
        <v>2388705.8099999996</v>
      </c>
      <c r="U20" s="95">
        <v>7903675.1600000001</v>
      </c>
    </row>
    <row r="21" spans="1:21" ht="12" customHeight="1" x14ac:dyDescent="0.2">
      <c r="A21" s="105">
        <v>9</v>
      </c>
      <c r="B21" s="110" t="s">
        <v>66</v>
      </c>
      <c r="C21" s="111" t="s">
        <v>6</v>
      </c>
      <c r="D21" s="104">
        <f t="shared" si="4"/>
        <v>59378046</v>
      </c>
      <c r="E21" s="104">
        <f t="shared" si="5"/>
        <v>14749832.66</v>
      </c>
      <c r="F21" s="104">
        <v>1225823</v>
      </c>
      <c r="G21" s="104">
        <v>13524009.66</v>
      </c>
      <c r="H21" s="104">
        <f t="shared" si="6"/>
        <v>30037017.710000001</v>
      </c>
      <c r="I21" s="104">
        <v>28386096.02</v>
      </c>
      <c r="J21" s="104">
        <v>1332386</v>
      </c>
      <c r="K21" s="104">
        <f t="shared" si="7"/>
        <v>318535.69</v>
      </c>
      <c r="L21" s="104">
        <v>0</v>
      </c>
      <c r="M21" s="104">
        <v>318535.69</v>
      </c>
      <c r="N21" s="104">
        <f t="shared" si="8"/>
        <v>4440758.6900000004</v>
      </c>
      <c r="O21" s="104">
        <v>3515814.85</v>
      </c>
      <c r="P21" s="104">
        <v>924943.84</v>
      </c>
      <c r="Q21" s="104">
        <f t="shared" si="9"/>
        <v>10150436.940000001</v>
      </c>
      <c r="R21" s="95">
        <v>947586.78000000131</v>
      </c>
      <c r="S21" s="95">
        <f t="shared" si="3"/>
        <v>9202850.1600000001</v>
      </c>
      <c r="T21" s="160">
        <v>2134959.21</v>
      </c>
      <c r="U21" s="95">
        <v>7067890.9499999993</v>
      </c>
    </row>
    <row r="22" spans="1:21" ht="12" customHeight="1" x14ac:dyDescent="0.2">
      <c r="A22" s="105">
        <v>10</v>
      </c>
      <c r="B22" s="110" t="s">
        <v>67</v>
      </c>
      <c r="C22" s="111" t="s">
        <v>18</v>
      </c>
      <c r="D22" s="104">
        <f t="shared" si="4"/>
        <v>78873698.989999995</v>
      </c>
      <c r="E22" s="104">
        <f t="shared" si="5"/>
        <v>17049648.079999998</v>
      </c>
      <c r="F22" s="104">
        <v>1686465</v>
      </c>
      <c r="G22" s="104">
        <v>15363183.08</v>
      </c>
      <c r="H22" s="104">
        <f t="shared" si="6"/>
        <v>42599225.899999999</v>
      </c>
      <c r="I22" s="104">
        <v>40284657.530000001</v>
      </c>
      <c r="J22" s="104">
        <v>2154285</v>
      </c>
      <c r="K22" s="104">
        <f t="shared" si="7"/>
        <v>160283.37</v>
      </c>
      <c r="L22" s="104">
        <v>0</v>
      </c>
      <c r="M22" s="104">
        <v>160283.37</v>
      </c>
      <c r="N22" s="104">
        <f t="shared" si="8"/>
        <v>6696156.0099999998</v>
      </c>
      <c r="O22" s="104">
        <v>5277754.33</v>
      </c>
      <c r="P22" s="104">
        <v>1418401.68</v>
      </c>
      <c r="Q22" s="104">
        <f t="shared" si="9"/>
        <v>12528668.999999998</v>
      </c>
      <c r="R22" s="95">
        <v>763788.89999999909</v>
      </c>
      <c r="S22" s="95">
        <f t="shared" si="3"/>
        <v>11764880.1</v>
      </c>
      <c r="T22" s="160">
        <v>2739395.69</v>
      </c>
      <c r="U22" s="95">
        <v>9025484.4100000001</v>
      </c>
    </row>
    <row r="23" spans="1:21" ht="12" customHeight="1" x14ac:dyDescent="0.2">
      <c r="A23" s="105">
        <v>11</v>
      </c>
      <c r="B23" s="110" t="s">
        <v>68</v>
      </c>
      <c r="C23" s="111" t="s">
        <v>7</v>
      </c>
      <c r="D23" s="104">
        <f t="shared" si="4"/>
        <v>59837325.539999992</v>
      </c>
      <c r="E23" s="104">
        <f t="shared" si="5"/>
        <v>15625360.82</v>
      </c>
      <c r="F23" s="104">
        <v>1172938.54</v>
      </c>
      <c r="G23" s="104">
        <v>14452422.279999999</v>
      </c>
      <c r="H23" s="104">
        <f t="shared" si="6"/>
        <v>29822308.199999999</v>
      </c>
      <c r="I23" s="104">
        <v>28100480.77</v>
      </c>
      <c r="J23" s="104">
        <v>1322789</v>
      </c>
      <c r="K23" s="104">
        <f t="shared" si="7"/>
        <v>399038.43</v>
      </c>
      <c r="L23" s="104">
        <v>0</v>
      </c>
      <c r="M23" s="104">
        <v>399038.43</v>
      </c>
      <c r="N23" s="104">
        <f t="shared" si="8"/>
        <v>4006333</v>
      </c>
      <c r="O23" s="104">
        <v>3017765</v>
      </c>
      <c r="P23" s="104">
        <v>988568</v>
      </c>
      <c r="Q23" s="104">
        <f t="shared" si="9"/>
        <v>10383323.52</v>
      </c>
      <c r="R23" s="95">
        <v>1173869.1700000006</v>
      </c>
      <c r="S23" s="95">
        <f t="shared" si="3"/>
        <v>9209454.3499999996</v>
      </c>
      <c r="T23" s="160">
        <v>2109661.0699999998</v>
      </c>
      <c r="U23" s="95">
        <v>7099793.2799999993</v>
      </c>
    </row>
    <row r="24" spans="1:21" ht="12" customHeight="1" x14ac:dyDescent="0.2">
      <c r="A24" s="105">
        <v>12</v>
      </c>
      <c r="B24" s="110" t="s">
        <v>69</v>
      </c>
      <c r="C24" s="111" t="s">
        <v>19</v>
      </c>
      <c r="D24" s="104">
        <f t="shared" si="4"/>
        <v>122275398.77000001</v>
      </c>
      <c r="E24" s="104">
        <f t="shared" si="5"/>
        <v>26571984.809999999</v>
      </c>
      <c r="F24" s="104">
        <v>2504985</v>
      </c>
      <c r="G24" s="104">
        <v>24066999.809999999</v>
      </c>
      <c r="H24" s="104">
        <f t="shared" si="6"/>
        <v>65255376.270000003</v>
      </c>
      <c r="I24" s="104">
        <v>60544068.25</v>
      </c>
      <c r="J24" s="104">
        <v>3273389</v>
      </c>
      <c r="K24" s="104">
        <f t="shared" si="7"/>
        <v>1437919.02</v>
      </c>
      <c r="L24" s="104">
        <v>814264.44</v>
      </c>
      <c r="M24" s="104">
        <v>623654.57999999996</v>
      </c>
      <c r="N24" s="104">
        <f t="shared" si="8"/>
        <v>9617599.5899999999</v>
      </c>
      <c r="O24" s="104">
        <v>7669562.9400000004</v>
      </c>
      <c r="P24" s="104">
        <v>1948036.65</v>
      </c>
      <c r="Q24" s="104">
        <f t="shared" si="9"/>
        <v>20830438.100000001</v>
      </c>
      <c r="R24" s="95">
        <v>2279683.200000002</v>
      </c>
      <c r="S24" s="95">
        <f t="shared" si="3"/>
        <v>18550754.899999999</v>
      </c>
      <c r="T24" s="160">
        <v>4310915.72</v>
      </c>
      <c r="U24" s="95">
        <v>14239839.18</v>
      </c>
    </row>
    <row r="25" spans="1:21" ht="12" customHeight="1" x14ac:dyDescent="0.2">
      <c r="A25" s="105">
        <v>13</v>
      </c>
      <c r="B25" s="110" t="s">
        <v>234</v>
      </c>
      <c r="C25" s="108" t="s">
        <v>235</v>
      </c>
      <c r="D25" s="104">
        <f t="shared" si="4"/>
        <v>0</v>
      </c>
      <c r="E25" s="104">
        <f t="shared" si="5"/>
        <v>0</v>
      </c>
      <c r="F25" s="104">
        <v>0</v>
      </c>
      <c r="G25" s="104">
        <v>0</v>
      </c>
      <c r="H25" s="104">
        <f t="shared" si="6"/>
        <v>0</v>
      </c>
      <c r="I25" s="104">
        <v>0</v>
      </c>
      <c r="J25" s="104">
        <v>0</v>
      </c>
      <c r="K25" s="104">
        <f t="shared" si="7"/>
        <v>0</v>
      </c>
      <c r="L25" s="104">
        <v>0</v>
      </c>
      <c r="M25" s="104">
        <v>0</v>
      </c>
      <c r="N25" s="104">
        <f t="shared" si="8"/>
        <v>0</v>
      </c>
      <c r="O25" s="104">
        <v>0</v>
      </c>
      <c r="P25" s="104">
        <v>0</v>
      </c>
      <c r="Q25" s="104">
        <f t="shared" si="9"/>
        <v>0</v>
      </c>
      <c r="R25" s="95">
        <v>0</v>
      </c>
      <c r="S25" s="95">
        <f t="shared" si="3"/>
        <v>0</v>
      </c>
      <c r="T25" s="160">
        <v>0</v>
      </c>
      <c r="U25" s="95">
        <v>0</v>
      </c>
    </row>
    <row r="26" spans="1:21" ht="12" customHeight="1" x14ac:dyDescent="0.2">
      <c r="A26" s="105">
        <v>14</v>
      </c>
      <c r="B26" s="110" t="s">
        <v>70</v>
      </c>
      <c r="C26" s="111" t="s">
        <v>22</v>
      </c>
      <c r="D26" s="104">
        <f t="shared" si="4"/>
        <v>83000673.700000003</v>
      </c>
      <c r="E26" s="104">
        <f t="shared" si="5"/>
        <v>24455815.16</v>
      </c>
      <c r="F26" s="104">
        <v>1513070</v>
      </c>
      <c r="G26" s="104">
        <v>22942745.16</v>
      </c>
      <c r="H26" s="104">
        <f t="shared" si="6"/>
        <v>38770450.460000001</v>
      </c>
      <c r="I26" s="104">
        <v>35954875.460000001</v>
      </c>
      <c r="J26" s="104">
        <v>1926064</v>
      </c>
      <c r="K26" s="104">
        <f t="shared" si="7"/>
        <v>889511</v>
      </c>
      <c r="L26" s="104">
        <v>64606.22</v>
      </c>
      <c r="M26" s="104">
        <v>824904.78</v>
      </c>
      <c r="N26" s="104">
        <f t="shared" si="8"/>
        <v>6822305.9500000002</v>
      </c>
      <c r="O26" s="104">
        <v>5407246.5800000001</v>
      </c>
      <c r="P26" s="104">
        <v>1415059.37</v>
      </c>
      <c r="Q26" s="104">
        <f t="shared" si="9"/>
        <v>12952102.130000001</v>
      </c>
      <c r="R26" s="95">
        <v>816118.7100000002</v>
      </c>
      <c r="S26" s="95">
        <f t="shared" si="3"/>
        <v>12135983.42</v>
      </c>
      <c r="T26" s="160">
        <v>2839886.9499999997</v>
      </c>
      <c r="U26" s="95">
        <v>9296096.4700000007</v>
      </c>
    </row>
    <row r="27" spans="1:21" ht="12" customHeight="1" x14ac:dyDescent="0.2">
      <c r="A27" s="105">
        <v>15</v>
      </c>
      <c r="B27" s="110" t="s">
        <v>71</v>
      </c>
      <c r="C27" s="111" t="s">
        <v>10</v>
      </c>
      <c r="D27" s="104">
        <f t="shared" si="4"/>
        <v>123174837.46000001</v>
      </c>
      <c r="E27" s="104">
        <f t="shared" si="5"/>
        <v>39418944</v>
      </c>
      <c r="F27" s="104">
        <v>2245342</v>
      </c>
      <c r="G27" s="104">
        <v>37173602</v>
      </c>
      <c r="H27" s="104">
        <f t="shared" si="6"/>
        <v>54653607.149999999</v>
      </c>
      <c r="I27" s="104">
        <v>51258529.649999999</v>
      </c>
      <c r="J27" s="104">
        <v>2075380</v>
      </c>
      <c r="K27" s="104">
        <f t="shared" si="7"/>
        <v>1319697.5</v>
      </c>
      <c r="L27" s="104">
        <v>69314.67</v>
      </c>
      <c r="M27" s="104">
        <v>1250382.83</v>
      </c>
      <c r="N27" s="104">
        <f t="shared" si="8"/>
        <v>9508532.8999999985</v>
      </c>
      <c r="O27" s="104">
        <v>7461836.2699999996</v>
      </c>
      <c r="P27" s="104">
        <v>2046696.63</v>
      </c>
      <c r="Q27" s="104">
        <f t="shared" si="9"/>
        <v>19593753.410000004</v>
      </c>
      <c r="R27" s="95">
        <v>1479687.150000002</v>
      </c>
      <c r="S27" s="95">
        <f t="shared" si="3"/>
        <v>18114066.260000002</v>
      </c>
      <c r="T27" s="160">
        <v>4042969.37</v>
      </c>
      <c r="U27" s="95">
        <v>14071096.890000001</v>
      </c>
    </row>
    <row r="28" spans="1:21" ht="12" customHeight="1" x14ac:dyDescent="0.2">
      <c r="A28" s="105">
        <v>16</v>
      </c>
      <c r="B28" s="110" t="s">
        <v>72</v>
      </c>
      <c r="C28" s="111" t="s">
        <v>348</v>
      </c>
      <c r="D28" s="104">
        <f t="shared" si="4"/>
        <v>161266020.28</v>
      </c>
      <c r="E28" s="104">
        <f t="shared" si="5"/>
        <v>50323326.670000002</v>
      </c>
      <c r="F28" s="104">
        <v>2869961</v>
      </c>
      <c r="G28" s="104">
        <v>47453365.670000002</v>
      </c>
      <c r="H28" s="104">
        <f t="shared" si="6"/>
        <v>72272918.859999999</v>
      </c>
      <c r="I28" s="104">
        <v>68400936.189999998</v>
      </c>
      <c r="J28" s="104">
        <v>3374025</v>
      </c>
      <c r="K28" s="104">
        <f t="shared" si="7"/>
        <v>497957.67000000004</v>
      </c>
      <c r="L28" s="104">
        <v>49712.34</v>
      </c>
      <c r="M28" s="104">
        <v>448245.33</v>
      </c>
      <c r="N28" s="104">
        <f t="shared" si="8"/>
        <v>12883977.689999999</v>
      </c>
      <c r="O28" s="104">
        <v>10188105.83</v>
      </c>
      <c r="P28" s="104">
        <v>2695871.86</v>
      </c>
      <c r="Q28" s="104">
        <f t="shared" si="9"/>
        <v>25785797.060000002</v>
      </c>
      <c r="R28" s="95">
        <v>3092753.1400000029</v>
      </c>
      <c r="S28" s="95">
        <f t="shared" si="3"/>
        <v>22693043.919999998</v>
      </c>
      <c r="T28" s="160">
        <v>5229979.25</v>
      </c>
      <c r="U28" s="95">
        <v>17463064.669999998</v>
      </c>
    </row>
    <row r="29" spans="1:21" ht="12" customHeight="1" x14ac:dyDescent="0.2">
      <c r="A29" s="105">
        <v>17</v>
      </c>
      <c r="B29" s="110" t="s">
        <v>73</v>
      </c>
      <c r="C29" s="111" t="s">
        <v>9</v>
      </c>
      <c r="D29" s="104">
        <f t="shared" si="4"/>
        <v>304078036.38999999</v>
      </c>
      <c r="E29" s="104">
        <f t="shared" si="5"/>
        <v>80247631.709999993</v>
      </c>
      <c r="F29" s="104">
        <v>5869342</v>
      </c>
      <c r="G29" s="104">
        <v>74378289.709999993</v>
      </c>
      <c r="H29" s="104">
        <f t="shared" si="6"/>
        <v>147888535.89999998</v>
      </c>
      <c r="I29" s="104">
        <v>135817493.97999999</v>
      </c>
      <c r="J29" s="104">
        <v>7409301</v>
      </c>
      <c r="K29" s="104">
        <f t="shared" si="7"/>
        <v>4661740.92</v>
      </c>
      <c r="L29" s="104">
        <v>3033526.59</v>
      </c>
      <c r="M29" s="104">
        <v>1628214.33</v>
      </c>
      <c r="N29" s="104">
        <f t="shared" si="8"/>
        <v>25386650.619999997</v>
      </c>
      <c r="O29" s="104">
        <v>20733069.129999999</v>
      </c>
      <c r="P29" s="104">
        <v>4653581.49</v>
      </c>
      <c r="Q29" s="104">
        <f t="shared" si="9"/>
        <v>50555218.160000011</v>
      </c>
      <c r="R29" s="95">
        <v>9140488.1300000101</v>
      </c>
      <c r="S29" s="95">
        <f t="shared" si="3"/>
        <v>41414730.030000001</v>
      </c>
      <c r="T29" s="160">
        <v>9465566.2699999996</v>
      </c>
      <c r="U29" s="95">
        <v>31949163.760000002</v>
      </c>
    </row>
    <row r="30" spans="1:21" ht="12" customHeight="1" x14ac:dyDescent="0.2">
      <c r="A30" s="105">
        <v>18</v>
      </c>
      <c r="B30" s="107" t="s">
        <v>74</v>
      </c>
      <c r="C30" s="108" t="s">
        <v>11</v>
      </c>
      <c r="D30" s="104">
        <f t="shared" si="4"/>
        <v>53328568.700000003</v>
      </c>
      <c r="E30" s="104">
        <f t="shared" si="5"/>
        <v>16603182.18</v>
      </c>
      <c r="F30" s="104">
        <v>891160</v>
      </c>
      <c r="G30" s="104">
        <v>15712022.18</v>
      </c>
      <c r="H30" s="104">
        <f t="shared" si="6"/>
        <v>23428882.68</v>
      </c>
      <c r="I30" s="104">
        <v>22080694.969999999</v>
      </c>
      <c r="J30" s="104">
        <v>1178544</v>
      </c>
      <c r="K30" s="104">
        <f t="shared" si="7"/>
        <v>169643.71</v>
      </c>
      <c r="L30" s="104">
        <v>0</v>
      </c>
      <c r="M30" s="104">
        <v>169643.71</v>
      </c>
      <c r="N30" s="104">
        <f t="shared" si="8"/>
        <v>4083846.5</v>
      </c>
      <c r="O30" s="104">
        <v>3159649.79</v>
      </c>
      <c r="P30" s="104">
        <v>924196.71</v>
      </c>
      <c r="Q30" s="104">
        <f t="shared" si="9"/>
        <v>9212657.3399999999</v>
      </c>
      <c r="R30" s="95">
        <v>1833126.27</v>
      </c>
      <c r="S30" s="95">
        <f t="shared" si="3"/>
        <v>7379531.0700000003</v>
      </c>
      <c r="T30" s="160">
        <v>1646809.08</v>
      </c>
      <c r="U30" s="95">
        <v>5732721.9900000002</v>
      </c>
    </row>
    <row r="31" spans="1:21" ht="12" customHeight="1" x14ac:dyDescent="0.2">
      <c r="A31" s="105">
        <v>19</v>
      </c>
      <c r="B31" s="107" t="s">
        <v>75</v>
      </c>
      <c r="C31" s="108" t="s">
        <v>216</v>
      </c>
      <c r="D31" s="104">
        <f t="shared" si="4"/>
        <v>39745889.939999998</v>
      </c>
      <c r="E31" s="104">
        <f t="shared" si="5"/>
        <v>9629974.6499999985</v>
      </c>
      <c r="F31" s="104">
        <v>802668.95</v>
      </c>
      <c r="G31" s="104">
        <v>8827305.6999999993</v>
      </c>
      <c r="H31" s="104">
        <f t="shared" si="6"/>
        <v>20229530.849999998</v>
      </c>
      <c r="I31" s="104">
        <v>18346629.149999999</v>
      </c>
      <c r="J31" s="104">
        <v>820545</v>
      </c>
      <c r="K31" s="104">
        <f t="shared" si="7"/>
        <v>1062356.7</v>
      </c>
      <c r="L31" s="104">
        <v>815993.19</v>
      </c>
      <c r="M31" s="104">
        <v>246363.51</v>
      </c>
      <c r="N31" s="104">
        <f t="shared" si="8"/>
        <v>3054581.19</v>
      </c>
      <c r="O31" s="104">
        <v>2426286.33</v>
      </c>
      <c r="P31" s="104">
        <v>628294.86</v>
      </c>
      <c r="Q31" s="104">
        <f t="shared" si="9"/>
        <v>6831803.2499999981</v>
      </c>
      <c r="R31" s="95">
        <v>902138.68999999901</v>
      </c>
      <c r="S31" s="95">
        <f t="shared" si="3"/>
        <v>5929664.5599999996</v>
      </c>
      <c r="T31" s="160">
        <v>1369942.4200000002</v>
      </c>
      <c r="U31" s="95">
        <v>4559722.1399999997</v>
      </c>
    </row>
    <row r="32" spans="1:21" ht="12" customHeight="1" x14ac:dyDescent="0.2">
      <c r="A32" s="105">
        <v>20</v>
      </c>
      <c r="B32" s="107" t="s">
        <v>76</v>
      </c>
      <c r="C32" s="108" t="s">
        <v>349</v>
      </c>
      <c r="D32" s="104">
        <f t="shared" si="4"/>
        <v>202242647.07000002</v>
      </c>
      <c r="E32" s="104">
        <f t="shared" si="5"/>
        <v>54857029.310000002</v>
      </c>
      <c r="F32" s="104">
        <v>3981979.66</v>
      </c>
      <c r="G32" s="104">
        <v>50875049.649999999</v>
      </c>
      <c r="H32" s="104">
        <f t="shared" si="6"/>
        <v>97517685.790000007</v>
      </c>
      <c r="I32" s="104">
        <v>90985960.510000005</v>
      </c>
      <c r="J32" s="104">
        <v>4928533</v>
      </c>
      <c r="K32" s="104">
        <f t="shared" si="7"/>
        <v>1603192.28</v>
      </c>
      <c r="L32" s="104">
        <v>406482.01</v>
      </c>
      <c r="M32" s="104">
        <v>1196710.27</v>
      </c>
      <c r="N32" s="104">
        <f t="shared" si="8"/>
        <v>15743541.57</v>
      </c>
      <c r="O32" s="104">
        <v>12578632</v>
      </c>
      <c r="P32" s="104">
        <v>3164909.57</v>
      </c>
      <c r="Q32" s="104">
        <f t="shared" si="9"/>
        <v>34124390.400000006</v>
      </c>
      <c r="R32" s="95">
        <v>4037897.0800000085</v>
      </c>
      <c r="S32" s="95">
        <f t="shared" si="3"/>
        <v>30086493.32</v>
      </c>
      <c r="T32" s="160">
        <v>6850437.7200000007</v>
      </c>
      <c r="U32" s="95">
        <v>23236055.599999998</v>
      </c>
    </row>
    <row r="33" spans="1:21" ht="12" customHeight="1" x14ac:dyDescent="0.2">
      <c r="A33" s="105">
        <v>21</v>
      </c>
      <c r="B33" s="107" t="s">
        <v>77</v>
      </c>
      <c r="C33" s="108" t="s">
        <v>38</v>
      </c>
      <c r="D33" s="104">
        <f t="shared" si="4"/>
        <v>187112766.97999999</v>
      </c>
      <c r="E33" s="104">
        <f t="shared" si="5"/>
        <v>53586305.670000002</v>
      </c>
      <c r="F33" s="104">
        <v>3422743</v>
      </c>
      <c r="G33" s="104">
        <v>50163562.670000002</v>
      </c>
      <c r="H33" s="104">
        <f t="shared" si="6"/>
        <v>84873136.969999999</v>
      </c>
      <c r="I33" s="104">
        <v>79372575.010000005</v>
      </c>
      <c r="J33" s="104">
        <v>4324953.58</v>
      </c>
      <c r="K33" s="104">
        <f t="shared" si="7"/>
        <v>1175608.3799999999</v>
      </c>
      <c r="L33" s="104">
        <v>342737.62</v>
      </c>
      <c r="M33" s="104">
        <v>832870.76</v>
      </c>
      <c r="N33" s="104">
        <f t="shared" si="8"/>
        <v>16689221.73</v>
      </c>
      <c r="O33" s="104">
        <v>14015842.26</v>
      </c>
      <c r="P33" s="104">
        <v>2673379.4700000002</v>
      </c>
      <c r="Q33" s="104">
        <f t="shared" si="9"/>
        <v>31964102.610000003</v>
      </c>
      <c r="R33" s="95">
        <v>7508266.6400000034</v>
      </c>
      <c r="S33" s="95">
        <f t="shared" si="3"/>
        <v>24455835.969999999</v>
      </c>
      <c r="T33" s="160">
        <v>5622033.9199999999</v>
      </c>
      <c r="U33" s="95">
        <v>18833802.050000001</v>
      </c>
    </row>
    <row r="34" spans="1:21" ht="12" customHeight="1" x14ac:dyDescent="0.2">
      <c r="A34" s="105">
        <v>22</v>
      </c>
      <c r="B34" s="110" t="s">
        <v>78</v>
      </c>
      <c r="C34" s="111" t="s">
        <v>79</v>
      </c>
      <c r="D34" s="104">
        <f t="shared" si="4"/>
        <v>75699778.689999998</v>
      </c>
      <c r="E34" s="104">
        <f t="shared" si="5"/>
        <v>18704798</v>
      </c>
      <c r="F34" s="104">
        <v>1592437</v>
      </c>
      <c r="G34" s="104">
        <v>17112361</v>
      </c>
      <c r="H34" s="104">
        <f t="shared" si="6"/>
        <v>37953148.210000001</v>
      </c>
      <c r="I34" s="104">
        <v>35727111.32</v>
      </c>
      <c r="J34" s="104">
        <v>1895735</v>
      </c>
      <c r="K34" s="104">
        <f t="shared" si="7"/>
        <v>330301.89</v>
      </c>
      <c r="L34" s="104">
        <v>0</v>
      </c>
      <c r="M34" s="104">
        <v>330301.89</v>
      </c>
      <c r="N34" s="104">
        <f t="shared" si="8"/>
        <v>5938144.3600000003</v>
      </c>
      <c r="O34" s="104">
        <v>5001664</v>
      </c>
      <c r="P34" s="104">
        <v>936480.36</v>
      </c>
      <c r="Q34" s="104">
        <f t="shared" si="9"/>
        <v>13103688.11999999</v>
      </c>
      <c r="R34" s="95">
        <v>1835104.5199999893</v>
      </c>
      <c r="S34" s="95">
        <f t="shared" si="3"/>
        <v>11268583.6</v>
      </c>
      <c r="T34" s="160">
        <v>2578538.42</v>
      </c>
      <c r="U34" s="95">
        <v>8690045.1799999997</v>
      </c>
    </row>
    <row r="35" spans="1:21" ht="12" customHeight="1" x14ac:dyDescent="0.2">
      <c r="A35" s="105">
        <v>23</v>
      </c>
      <c r="B35" s="110" t="s">
        <v>80</v>
      </c>
      <c r="C35" s="111" t="s">
        <v>81</v>
      </c>
      <c r="D35" s="104">
        <f t="shared" si="4"/>
        <v>0</v>
      </c>
      <c r="E35" s="104">
        <f t="shared" si="5"/>
        <v>0</v>
      </c>
      <c r="F35" s="104">
        <v>0</v>
      </c>
      <c r="G35" s="104">
        <v>0</v>
      </c>
      <c r="H35" s="104">
        <f t="shared" si="6"/>
        <v>0</v>
      </c>
      <c r="I35" s="104">
        <v>0</v>
      </c>
      <c r="J35" s="104">
        <v>0</v>
      </c>
      <c r="K35" s="104">
        <f t="shared" si="7"/>
        <v>0</v>
      </c>
      <c r="L35" s="104">
        <v>0</v>
      </c>
      <c r="M35" s="104">
        <v>0</v>
      </c>
      <c r="N35" s="104">
        <f t="shared" si="8"/>
        <v>0</v>
      </c>
      <c r="O35" s="104">
        <v>0</v>
      </c>
      <c r="P35" s="104">
        <v>0</v>
      </c>
      <c r="Q35" s="104">
        <f t="shared" si="9"/>
        <v>0</v>
      </c>
      <c r="R35" s="95">
        <v>0</v>
      </c>
      <c r="S35" s="95">
        <f t="shared" si="3"/>
        <v>0</v>
      </c>
      <c r="T35" s="160">
        <v>0</v>
      </c>
      <c r="U35" s="95">
        <v>0</v>
      </c>
    </row>
    <row r="36" spans="1:21" ht="12" customHeight="1" x14ac:dyDescent="0.2">
      <c r="A36" s="105">
        <v>24</v>
      </c>
      <c r="B36" s="110" t="s">
        <v>82</v>
      </c>
      <c r="C36" s="111" t="s">
        <v>83</v>
      </c>
      <c r="D36" s="104">
        <f t="shared" si="4"/>
        <v>0</v>
      </c>
      <c r="E36" s="104">
        <f t="shared" si="5"/>
        <v>0</v>
      </c>
      <c r="F36" s="104">
        <v>0</v>
      </c>
      <c r="G36" s="104">
        <v>0</v>
      </c>
      <c r="H36" s="104">
        <f t="shared" si="6"/>
        <v>0</v>
      </c>
      <c r="I36" s="104">
        <v>0</v>
      </c>
      <c r="J36" s="104">
        <v>0</v>
      </c>
      <c r="K36" s="104">
        <f t="shared" si="7"/>
        <v>0</v>
      </c>
      <c r="L36" s="104">
        <v>0</v>
      </c>
      <c r="M36" s="104">
        <v>0</v>
      </c>
      <c r="N36" s="104">
        <f t="shared" si="8"/>
        <v>0</v>
      </c>
      <c r="O36" s="104">
        <v>0</v>
      </c>
      <c r="P36" s="104">
        <v>0</v>
      </c>
      <c r="Q36" s="104">
        <f t="shared" si="9"/>
        <v>0</v>
      </c>
      <c r="R36" s="95">
        <v>0</v>
      </c>
      <c r="S36" s="95">
        <f t="shared" si="3"/>
        <v>0</v>
      </c>
      <c r="T36" s="160">
        <v>0</v>
      </c>
      <c r="U36" s="95">
        <v>0</v>
      </c>
    </row>
    <row r="37" spans="1:21" ht="12" customHeight="1" x14ac:dyDescent="0.2">
      <c r="A37" s="105">
        <v>25</v>
      </c>
      <c r="B37" s="107" t="s">
        <v>84</v>
      </c>
      <c r="C37" s="113" t="s">
        <v>85</v>
      </c>
      <c r="D37" s="104">
        <f t="shared" si="4"/>
        <v>745170948.05999994</v>
      </c>
      <c r="E37" s="104">
        <f t="shared" si="5"/>
        <v>103937773.54000001</v>
      </c>
      <c r="F37" s="104">
        <v>18573123</v>
      </c>
      <c r="G37" s="104">
        <v>85364650.540000007</v>
      </c>
      <c r="H37" s="104">
        <f t="shared" si="6"/>
        <v>449583826.48999995</v>
      </c>
      <c r="I37" s="104">
        <v>424869788.00999999</v>
      </c>
      <c r="J37" s="104">
        <v>24067235.84</v>
      </c>
      <c r="K37" s="104">
        <f t="shared" si="7"/>
        <v>646802.64</v>
      </c>
      <c r="L37" s="104">
        <v>348256.7</v>
      </c>
      <c r="M37" s="104">
        <v>298545.94</v>
      </c>
      <c r="N37" s="104">
        <f t="shared" si="8"/>
        <v>84624748.989999995</v>
      </c>
      <c r="O37" s="104">
        <v>69213082.5</v>
      </c>
      <c r="P37" s="104">
        <v>15411666.49</v>
      </c>
      <c r="Q37" s="104">
        <f t="shared" si="9"/>
        <v>107024599.04000002</v>
      </c>
      <c r="R37" s="95">
        <v>17460789.270000014</v>
      </c>
      <c r="S37" s="95">
        <f t="shared" si="3"/>
        <v>89563809.770000011</v>
      </c>
      <c r="T37" s="160">
        <v>3617084.6799999997</v>
      </c>
      <c r="U37" s="95">
        <v>85946725.090000004</v>
      </c>
    </row>
    <row r="38" spans="1:21" ht="12" customHeight="1" x14ac:dyDescent="0.2">
      <c r="A38" s="105">
        <v>26</v>
      </c>
      <c r="B38" s="110" t="s">
        <v>86</v>
      </c>
      <c r="C38" s="111" t="s">
        <v>87</v>
      </c>
      <c r="D38" s="104">
        <f t="shared" si="4"/>
        <v>146285840.41</v>
      </c>
      <c r="E38" s="104">
        <f t="shared" si="5"/>
        <v>118824470.16</v>
      </c>
      <c r="F38" s="104">
        <v>0</v>
      </c>
      <c r="G38" s="104">
        <v>118824470.16</v>
      </c>
      <c r="H38" s="104">
        <f t="shared" si="6"/>
        <v>2020769.99</v>
      </c>
      <c r="I38" s="104">
        <v>0</v>
      </c>
      <c r="J38" s="104">
        <v>0</v>
      </c>
      <c r="K38" s="104">
        <f t="shared" si="7"/>
        <v>2020769.99</v>
      </c>
      <c r="L38" s="104">
        <v>1687554.67</v>
      </c>
      <c r="M38" s="104">
        <v>333215.32</v>
      </c>
      <c r="N38" s="104">
        <f t="shared" si="8"/>
        <v>0</v>
      </c>
      <c r="O38" s="104">
        <v>0</v>
      </c>
      <c r="P38" s="104">
        <v>0</v>
      </c>
      <c r="Q38" s="104">
        <f t="shared" si="9"/>
        <v>25440600.260000013</v>
      </c>
      <c r="R38" s="95">
        <v>10652195.620000008</v>
      </c>
      <c r="S38" s="95">
        <f t="shared" si="3"/>
        <v>14788404.640000002</v>
      </c>
      <c r="T38" s="160">
        <v>0</v>
      </c>
      <c r="U38" s="95">
        <v>14788404.640000002</v>
      </c>
    </row>
    <row r="39" spans="1:21" ht="12" customHeight="1" x14ac:dyDescent="0.2">
      <c r="A39" s="105">
        <v>27</v>
      </c>
      <c r="B39" s="109" t="s">
        <v>88</v>
      </c>
      <c r="C39" s="113" t="s">
        <v>89</v>
      </c>
      <c r="D39" s="104">
        <f t="shared" si="4"/>
        <v>27020103.529999997</v>
      </c>
      <c r="E39" s="104">
        <f t="shared" si="5"/>
        <v>0</v>
      </c>
      <c r="F39" s="104">
        <v>0</v>
      </c>
      <c r="G39" s="104">
        <v>0</v>
      </c>
      <c r="H39" s="104">
        <f t="shared" si="6"/>
        <v>0</v>
      </c>
      <c r="I39" s="104">
        <v>0</v>
      </c>
      <c r="J39" s="104">
        <v>0</v>
      </c>
      <c r="K39" s="104">
        <f t="shared" si="7"/>
        <v>0</v>
      </c>
      <c r="L39" s="104">
        <v>0</v>
      </c>
      <c r="M39" s="104">
        <v>0</v>
      </c>
      <c r="N39" s="104">
        <f t="shared" si="8"/>
        <v>0</v>
      </c>
      <c r="O39" s="104">
        <v>0</v>
      </c>
      <c r="P39" s="104">
        <v>0</v>
      </c>
      <c r="Q39" s="104">
        <f t="shared" si="9"/>
        <v>27020103.529999997</v>
      </c>
      <c r="R39" s="95">
        <v>1576445.1600000008</v>
      </c>
      <c r="S39" s="95">
        <f t="shared" si="3"/>
        <v>25443658.369999997</v>
      </c>
      <c r="T39" s="160">
        <v>25443658.369999997</v>
      </c>
      <c r="U39" s="95">
        <v>0</v>
      </c>
    </row>
    <row r="40" spans="1:21" ht="12" customHeight="1" x14ac:dyDescent="0.2">
      <c r="A40" s="105">
        <v>28</v>
      </c>
      <c r="B40" s="109" t="s">
        <v>90</v>
      </c>
      <c r="C40" s="108" t="s">
        <v>39</v>
      </c>
      <c r="D40" s="104">
        <f t="shared" si="4"/>
        <v>229690049.26999998</v>
      </c>
      <c r="E40" s="104">
        <f t="shared" si="5"/>
        <v>48166903.259999998</v>
      </c>
      <c r="F40" s="104">
        <v>5100065.22</v>
      </c>
      <c r="G40" s="104">
        <v>43066838.039999999</v>
      </c>
      <c r="H40" s="104">
        <f t="shared" si="6"/>
        <v>121911457.06</v>
      </c>
      <c r="I40" s="104">
        <v>113599623</v>
      </c>
      <c r="J40" s="104">
        <v>6036551</v>
      </c>
      <c r="K40" s="104">
        <f t="shared" si="7"/>
        <v>2275283.06</v>
      </c>
      <c r="L40" s="104">
        <v>1020192.24</v>
      </c>
      <c r="M40" s="104">
        <v>1255090.82</v>
      </c>
      <c r="N40" s="104">
        <f t="shared" si="8"/>
        <v>18862019.399999999</v>
      </c>
      <c r="O40" s="104">
        <v>15038220</v>
      </c>
      <c r="P40" s="104">
        <v>3823799.4</v>
      </c>
      <c r="Q40" s="104">
        <f t="shared" si="9"/>
        <v>40749669.549999997</v>
      </c>
      <c r="R40" s="95">
        <v>6273054.2800000049</v>
      </c>
      <c r="S40" s="95">
        <f t="shared" si="3"/>
        <v>34476615.269999996</v>
      </c>
      <c r="T40" s="160">
        <v>7850845.2300000004</v>
      </c>
      <c r="U40" s="95">
        <v>26625770.039999999</v>
      </c>
    </row>
    <row r="41" spans="1:21" ht="12" customHeight="1" x14ac:dyDescent="0.2">
      <c r="A41" s="105">
        <v>29</v>
      </c>
      <c r="B41" s="112" t="s">
        <v>91</v>
      </c>
      <c r="C41" s="113" t="s">
        <v>37</v>
      </c>
      <c r="D41" s="104">
        <f t="shared" si="4"/>
        <v>370325999.69999999</v>
      </c>
      <c r="E41" s="104">
        <f t="shared" si="5"/>
        <v>90621209.040000007</v>
      </c>
      <c r="F41" s="104">
        <v>7322253</v>
      </c>
      <c r="G41" s="104">
        <v>83298956.040000007</v>
      </c>
      <c r="H41" s="104">
        <f t="shared" si="6"/>
        <v>180548065.08000001</v>
      </c>
      <c r="I41" s="104">
        <v>169214400.02000001</v>
      </c>
      <c r="J41" s="104">
        <v>9610481</v>
      </c>
      <c r="K41" s="104">
        <f t="shared" si="7"/>
        <v>1723184.0599999998</v>
      </c>
      <c r="L41" s="104">
        <v>131830.67000000001</v>
      </c>
      <c r="M41" s="104">
        <v>1591353.39</v>
      </c>
      <c r="N41" s="104">
        <f t="shared" si="8"/>
        <v>34572579.339999996</v>
      </c>
      <c r="O41" s="104">
        <v>28435438.899999999</v>
      </c>
      <c r="P41" s="104">
        <v>6137140.4400000004</v>
      </c>
      <c r="Q41" s="104">
        <f t="shared" si="9"/>
        <v>64584146.24000001</v>
      </c>
      <c r="R41" s="95">
        <v>13635687.45000001</v>
      </c>
      <c r="S41" s="95">
        <f t="shared" si="3"/>
        <v>50948458.789999999</v>
      </c>
      <c r="T41" s="160">
        <v>12706849.579999998</v>
      </c>
      <c r="U41" s="95">
        <v>38241609.210000001</v>
      </c>
    </row>
    <row r="42" spans="1:21" ht="12" customHeight="1" x14ac:dyDescent="0.2">
      <c r="A42" s="105">
        <v>30</v>
      </c>
      <c r="B42" s="109" t="s">
        <v>92</v>
      </c>
      <c r="C42" s="108" t="s">
        <v>16</v>
      </c>
      <c r="D42" s="104">
        <f t="shared" si="4"/>
        <v>70590517.409999996</v>
      </c>
      <c r="E42" s="104">
        <f t="shared" si="5"/>
        <v>19241312.940000001</v>
      </c>
      <c r="F42" s="104">
        <v>1450101.41</v>
      </c>
      <c r="G42" s="104">
        <v>17791211.530000001</v>
      </c>
      <c r="H42" s="104">
        <f t="shared" si="6"/>
        <v>34336430.409999996</v>
      </c>
      <c r="I42" s="104">
        <v>32039329</v>
      </c>
      <c r="J42" s="104">
        <v>1460621</v>
      </c>
      <c r="K42" s="104">
        <f t="shared" si="7"/>
        <v>836480.40999999992</v>
      </c>
      <c r="L42" s="104">
        <v>82571.570000000007</v>
      </c>
      <c r="M42" s="104">
        <v>753908.84</v>
      </c>
      <c r="N42" s="104">
        <f t="shared" si="8"/>
        <v>5094612.2699999996</v>
      </c>
      <c r="O42" s="104">
        <v>3906247</v>
      </c>
      <c r="P42" s="104">
        <v>1188365.27</v>
      </c>
      <c r="Q42" s="104">
        <f t="shared" si="9"/>
        <v>11918161.789999999</v>
      </c>
      <c r="R42" s="95">
        <v>1347437.3299999991</v>
      </c>
      <c r="S42" s="95">
        <f t="shared" si="3"/>
        <v>10570724.460000001</v>
      </c>
      <c r="T42" s="160">
        <v>2473813.8200000003</v>
      </c>
      <c r="U42" s="95">
        <v>8096910.6399999997</v>
      </c>
    </row>
    <row r="43" spans="1:21" ht="12" customHeight="1" x14ac:dyDescent="0.2">
      <c r="A43" s="105">
        <v>31</v>
      </c>
      <c r="B43" s="110" t="s">
        <v>93</v>
      </c>
      <c r="C43" s="111" t="s">
        <v>21</v>
      </c>
      <c r="D43" s="104">
        <f t="shared" si="4"/>
        <v>249022718.72</v>
      </c>
      <c r="E43" s="104">
        <f t="shared" si="5"/>
        <v>64201732.68</v>
      </c>
      <c r="F43" s="104">
        <v>4873984</v>
      </c>
      <c r="G43" s="104">
        <v>59327748.68</v>
      </c>
      <c r="H43" s="104">
        <f t="shared" si="6"/>
        <v>122607414.83</v>
      </c>
      <c r="I43" s="104">
        <v>114229391</v>
      </c>
      <c r="J43" s="104">
        <v>6235164</v>
      </c>
      <c r="K43" s="104">
        <f t="shared" si="7"/>
        <v>2142859.83</v>
      </c>
      <c r="L43" s="104">
        <v>504004.69</v>
      </c>
      <c r="M43" s="104">
        <v>1638855.14</v>
      </c>
      <c r="N43" s="104">
        <f t="shared" si="8"/>
        <v>21259482.470000003</v>
      </c>
      <c r="O43" s="104">
        <v>17069276.870000001</v>
      </c>
      <c r="P43" s="104">
        <v>4190205.6</v>
      </c>
      <c r="Q43" s="104">
        <f t="shared" si="9"/>
        <v>40954088.74000001</v>
      </c>
      <c r="R43" s="95">
        <v>5582293.2200000044</v>
      </c>
      <c r="S43" s="95">
        <f t="shared" si="3"/>
        <v>35371795.520000003</v>
      </c>
      <c r="T43" s="160">
        <v>8169342.8200000003</v>
      </c>
      <c r="U43" s="95">
        <v>27202452.700000003</v>
      </c>
    </row>
    <row r="44" spans="1:21" ht="12" customHeight="1" x14ac:dyDescent="0.2">
      <c r="A44" s="105">
        <v>32</v>
      </c>
      <c r="B44" s="109" t="s">
        <v>94</v>
      </c>
      <c r="C44" s="108" t="s">
        <v>24</v>
      </c>
      <c r="D44" s="104">
        <f t="shared" si="4"/>
        <v>93985765.520000011</v>
      </c>
      <c r="E44" s="104">
        <f t="shared" si="5"/>
        <v>26560777.010000002</v>
      </c>
      <c r="F44" s="104">
        <v>1740831</v>
      </c>
      <c r="G44" s="104">
        <v>24819946.010000002</v>
      </c>
      <c r="H44" s="104">
        <f t="shared" si="6"/>
        <v>45158782.93</v>
      </c>
      <c r="I44" s="104">
        <v>42149563.119999997</v>
      </c>
      <c r="J44" s="104">
        <v>2309973</v>
      </c>
      <c r="K44" s="104">
        <f t="shared" si="7"/>
        <v>699246.81</v>
      </c>
      <c r="L44" s="104">
        <v>530848.99</v>
      </c>
      <c r="M44" s="104">
        <v>168397.82</v>
      </c>
      <c r="N44" s="104">
        <f t="shared" si="8"/>
        <v>7211708.29</v>
      </c>
      <c r="O44" s="104">
        <v>5464059.1100000003</v>
      </c>
      <c r="P44" s="104">
        <v>1747649.18</v>
      </c>
      <c r="Q44" s="104">
        <f t="shared" si="9"/>
        <v>15054497.289999999</v>
      </c>
      <c r="R44" s="95">
        <v>962198.29</v>
      </c>
      <c r="S44" s="95">
        <f t="shared" si="3"/>
        <v>14092299</v>
      </c>
      <c r="T44" s="160">
        <v>3250336.29</v>
      </c>
      <c r="U44" s="95">
        <v>10841962.710000001</v>
      </c>
    </row>
    <row r="45" spans="1:21" ht="12" customHeight="1" x14ac:dyDescent="0.2">
      <c r="A45" s="105">
        <v>33</v>
      </c>
      <c r="B45" s="107" t="s">
        <v>95</v>
      </c>
      <c r="C45" s="108" t="s">
        <v>217</v>
      </c>
      <c r="D45" s="104">
        <f t="shared" si="4"/>
        <v>253473505.73000002</v>
      </c>
      <c r="E45" s="104">
        <f t="shared" si="5"/>
        <v>69390751.890000001</v>
      </c>
      <c r="F45" s="104">
        <v>4760185</v>
      </c>
      <c r="G45" s="104">
        <v>64630566.890000001</v>
      </c>
      <c r="H45" s="104">
        <f t="shared" si="6"/>
        <v>126826783.38000001</v>
      </c>
      <c r="I45" s="104">
        <v>117627705.2</v>
      </c>
      <c r="J45" s="104">
        <v>7136555.6399999997</v>
      </c>
      <c r="K45" s="104">
        <f t="shared" si="7"/>
        <v>2062522.54</v>
      </c>
      <c r="L45" s="104">
        <v>691438.84</v>
      </c>
      <c r="M45" s="104">
        <v>1371083.7</v>
      </c>
      <c r="N45" s="104">
        <f t="shared" si="8"/>
        <v>20575439.300000001</v>
      </c>
      <c r="O45" s="104">
        <v>16625337.77</v>
      </c>
      <c r="P45" s="104">
        <v>3950101.53</v>
      </c>
      <c r="Q45" s="104">
        <f t="shared" si="9"/>
        <v>36680531.159999996</v>
      </c>
      <c r="R45" s="95">
        <v>2406953.8300000005</v>
      </c>
      <c r="S45" s="95">
        <f t="shared" si="3"/>
        <v>34273577.329999998</v>
      </c>
      <c r="T45" s="160">
        <v>7965256.7600000007</v>
      </c>
      <c r="U45" s="95">
        <v>26308320.57</v>
      </c>
    </row>
    <row r="46" spans="1:21" ht="12" customHeight="1" x14ac:dyDescent="0.2">
      <c r="A46" s="105">
        <v>34</v>
      </c>
      <c r="B46" s="114" t="s">
        <v>96</v>
      </c>
      <c r="C46" s="115" t="s">
        <v>218</v>
      </c>
      <c r="D46" s="104">
        <f t="shared" si="4"/>
        <v>80699692.580000013</v>
      </c>
      <c r="E46" s="104">
        <f t="shared" si="5"/>
        <v>21693022.700000003</v>
      </c>
      <c r="F46" s="104">
        <v>1656731.42</v>
      </c>
      <c r="G46" s="104">
        <v>20036291.280000001</v>
      </c>
      <c r="H46" s="104">
        <f t="shared" si="6"/>
        <v>39999693.359999999</v>
      </c>
      <c r="I46" s="104">
        <v>37797611.350000001</v>
      </c>
      <c r="J46" s="104">
        <v>1855868</v>
      </c>
      <c r="K46" s="104">
        <f t="shared" si="7"/>
        <v>346214.01</v>
      </c>
      <c r="L46" s="104">
        <v>230640.3</v>
      </c>
      <c r="M46" s="104">
        <v>115573.71</v>
      </c>
      <c r="N46" s="104">
        <f t="shared" si="8"/>
        <v>5992575.0300000003</v>
      </c>
      <c r="O46" s="104">
        <v>4668153.91</v>
      </c>
      <c r="P46" s="104">
        <v>1324421.1200000001</v>
      </c>
      <c r="Q46" s="104">
        <f t="shared" si="9"/>
        <v>13014401.490000002</v>
      </c>
      <c r="R46" s="95">
        <v>764116.06</v>
      </c>
      <c r="S46" s="95">
        <f t="shared" si="3"/>
        <v>12250285.430000002</v>
      </c>
      <c r="T46" s="160">
        <v>2704523.59</v>
      </c>
      <c r="U46" s="95">
        <v>9545761.8400000017</v>
      </c>
    </row>
    <row r="47" spans="1:21" ht="12" customHeight="1" x14ac:dyDescent="0.2">
      <c r="A47" s="105">
        <v>35</v>
      </c>
      <c r="B47" s="107" t="s">
        <v>97</v>
      </c>
      <c r="C47" s="108" t="s">
        <v>219</v>
      </c>
      <c r="D47" s="104">
        <f t="shared" si="4"/>
        <v>51501972.300000004</v>
      </c>
      <c r="E47" s="104">
        <f t="shared" si="5"/>
        <v>12265405</v>
      </c>
      <c r="F47" s="104">
        <v>1143284</v>
      </c>
      <c r="G47" s="104">
        <v>11122121</v>
      </c>
      <c r="H47" s="104">
        <f t="shared" si="6"/>
        <v>27124190.210000001</v>
      </c>
      <c r="I47" s="104">
        <v>24717771.280000001</v>
      </c>
      <c r="J47" s="104">
        <v>1348944</v>
      </c>
      <c r="K47" s="104">
        <f t="shared" si="7"/>
        <v>1057474.93</v>
      </c>
      <c r="L47" s="104">
        <v>570953.84</v>
      </c>
      <c r="M47" s="104">
        <v>486521.09</v>
      </c>
      <c r="N47" s="104">
        <f t="shared" si="8"/>
        <v>3295831.49</v>
      </c>
      <c r="O47" s="104">
        <v>2548822</v>
      </c>
      <c r="P47" s="104">
        <v>747009.49</v>
      </c>
      <c r="Q47" s="104">
        <f t="shared" si="9"/>
        <v>8816545.6000000015</v>
      </c>
      <c r="R47" s="95">
        <v>971713.66000000038</v>
      </c>
      <c r="S47" s="95">
        <f t="shared" si="3"/>
        <v>7844831.9400000004</v>
      </c>
      <c r="T47" s="160">
        <v>1785545.1100000003</v>
      </c>
      <c r="U47" s="95">
        <v>6059286.8300000001</v>
      </c>
    </row>
    <row r="48" spans="1:21" ht="12" customHeight="1" x14ac:dyDescent="0.2">
      <c r="A48" s="105">
        <v>36</v>
      </c>
      <c r="B48" s="112" t="s">
        <v>98</v>
      </c>
      <c r="C48" s="113" t="s">
        <v>23</v>
      </c>
      <c r="D48" s="104">
        <f t="shared" si="4"/>
        <v>83505437.550000012</v>
      </c>
      <c r="E48" s="104">
        <f t="shared" si="5"/>
        <v>18386226.66</v>
      </c>
      <c r="F48" s="104">
        <v>1802945.19</v>
      </c>
      <c r="G48" s="104">
        <v>16583281.470000001</v>
      </c>
      <c r="H48" s="104">
        <f t="shared" si="6"/>
        <v>44289929.740000002</v>
      </c>
      <c r="I48" s="104">
        <v>41399763.950000003</v>
      </c>
      <c r="J48" s="104">
        <v>2184265</v>
      </c>
      <c r="K48" s="104">
        <f t="shared" si="7"/>
        <v>705900.79</v>
      </c>
      <c r="L48" s="104">
        <v>0</v>
      </c>
      <c r="M48" s="104">
        <v>705900.79</v>
      </c>
      <c r="N48" s="104">
        <f t="shared" si="8"/>
        <v>5469836.4500000002</v>
      </c>
      <c r="O48" s="104">
        <v>4147814</v>
      </c>
      <c r="P48" s="104">
        <v>1322022.45</v>
      </c>
      <c r="Q48" s="104">
        <f t="shared" si="9"/>
        <v>15359444.700000005</v>
      </c>
      <c r="R48" s="95">
        <v>1551113.1000000034</v>
      </c>
      <c r="S48" s="95">
        <f t="shared" si="3"/>
        <v>13808331.600000001</v>
      </c>
      <c r="T48" s="160">
        <v>3084162.6500000004</v>
      </c>
      <c r="U48" s="95">
        <v>10724168.950000001</v>
      </c>
    </row>
    <row r="49" spans="1:21" ht="12" customHeight="1" x14ac:dyDescent="0.2">
      <c r="A49" s="105">
        <v>37</v>
      </c>
      <c r="B49" s="110" t="s">
        <v>99</v>
      </c>
      <c r="C49" s="111" t="s">
        <v>20</v>
      </c>
      <c r="D49" s="104">
        <f t="shared" si="4"/>
        <v>37947572.210000008</v>
      </c>
      <c r="E49" s="104">
        <f t="shared" si="5"/>
        <v>7114146</v>
      </c>
      <c r="F49" s="104">
        <v>842345</v>
      </c>
      <c r="G49" s="104">
        <v>6271801</v>
      </c>
      <c r="H49" s="104">
        <f t="shared" si="6"/>
        <v>21367388.020000003</v>
      </c>
      <c r="I49" s="104">
        <v>19950720.510000002</v>
      </c>
      <c r="J49" s="104">
        <v>1055037</v>
      </c>
      <c r="K49" s="104">
        <f t="shared" si="7"/>
        <v>361630.51</v>
      </c>
      <c r="L49" s="104">
        <v>0</v>
      </c>
      <c r="M49" s="104">
        <v>361630.51</v>
      </c>
      <c r="N49" s="104">
        <f t="shared" si="8"/>
        <v>2698385.85</v>
      </c>
      <c r="O49" s="104">
        <v>2034056</v>
      </c>
      <c r="P49" s="104">
        <v>664329.85</v>
      </c>
      <c r="Q49" s="104">
        <f t="shared" si="9"/>
        <v>6767652.3399999999</v>
      </c>
      <c r="R49" s="95">
        <v>604231.78999999934</v>
      </c>
      <c r="S49" s="95">
        <f t="shared" si="3"/>
        <v>6163420.5500000007</v>
      </c>
      <c r="T49" s="160">
        <v>1458108.1</v>
      </c>
      <c r="U49" s="95">
        <v>4705312.45</v>
      </c>
    </row>
    <row r="50" spans="1:21" ht="12" customHeight="1" x14ac:dyDescent="0.2">
      <c r="A50" s="105">
        <v>38</v>
      </c>
      <c r="B50" s="109" t="s">
        <v>100</v>
      </c>
      <c r="C50" s="108" t="s">
        <v>101</v>
      </c>
      <c r="D50" s="104">
        <f t="shared" si="4"/>
        <v>39642853.600000001</v>
      </c>
      <c r="E50" s="104">
        <f t="shared" si="5"/>
        <v>1157023.54</v>
      </c>
      <c r="F50" s="104">
        <v>1157023.54</v>
      </c>
      <c r="G50" s="104">
        <v>0</v>
      </c>
      <c r="H50" s="104">
        <f t="shared" si="6"/>
        <v>29495952.190000001</v>
      </c>
      <c r="I50" s="104">
        <v>27981250.190000001</v>
      </c>
      <c r="J50" s="104">
        <v>1514702</v>
      </c>
      <c r="K50" s="104">
        <f t="shared" si="7"/>
        <v>0</v>
      </c>
      <c r="L50" s="104">
        <v>0</v>
      </c>
      <c r="M50" s="104">
        <v>0</v>
      </c>
      <c r="N50" s="104">
        <f t="shared" si="8"/>
        <v>3505492.52</v>
      </c>
      <c r="O50" s="104">
        <v>2535799.52</v>
      </c>
      <c r="P50" s="104">
        <v>969693</v>
      </c>
      <c r="Q50" s="104">
        <f t="shared" si="9"/>
        <v>5484385.3500000006</v>
      </c>
      <c r="R50" s="95">
        <v>154450.79999999961</v>
      </c>
      <c r="S50" s="95">
        <f t="shared" si="3"/>
        <v>5329934.5500000007</v>
      </c>
      <c r="T50" s="160">
        <v>57178.07</v>
      </c>
      <c r="U50" s="95">
        <v>5272756.4800000004</v>
      </c>
    </row>
    <row r="51" spans="1:21" ht="12" customHeight="1" x14ac:dyDescent="0.2">
      <c r="A51" s="105">
        <v>39</v>
      </c>
      <c r="B51" s="110" t="s">
        <v>102</v>
      </c>
      <c r="C51" s="111" t="s">
        <v>103</v>
      </c>
      <c r="D51" s="104">
        <f t="shared" si="4"/>
        <v>314978007.18000001</v>
      </c>
      <c r="E51" s="104">
        <f t="shared" si="5"/>
        <v>80524305.859999999</v>
      </c>
      <c r="F51" s="104">
        <v>6310573</v>
      </c>
      <c r="G51" s="104">
        <v>74213732.859999999</v>
      </c>
      <c r="H51" s="104">
        <f t="shared" si="6"/>
        <v>155533844.07999998</v>
      </c>
      <c r="I51" s="104">
        <v>145572771.5</v>
      </c>
      <c r="J51" s="104">
        <v>7473512.6299999999</v>
      </c>
      <c r="K51" s="104">
        <f t="shared" si="7"/>
        <v>2487559.9500000002</v>
      </c>
      <c r="L51" s="104">
        <v>1400401.08</v>
      </c>
      <c r="M51" s="104">
        <v>1087158.8700000001</v>
      </c>
      <c r="N51" s="104">
        <f t="shared" si="8"/>
        <v>23922434.699999999</v>
      </c>
      <c r="O51" s="104">
        <v>18632772</v>
      </c>
      <c r="P51" s="104">
        <v>5289662.7</v>
      </c>
      <c r="Q51" s="104">
        <f t="shared" si="9"/>
        <v>54997422.540000007</v>
      </c>
      <c r="R51" s="95">
        <v>9413113.8300000019</v>
      </c>
      <c r="S51" s="95">
        <f t="shared" si="3"/>
        <v>45584308.710000008</v>
      </c>
      <c r="T51" s="160">
        <v>10239924.690000001</v>
      </c>
      <c r="U51" s="95">
        <v>35344384.020000003</v>
      </c>
    </row>
    <row r="52" spans="1:21" ht="12" customHeight="1" x14ac:dyDescent="0.2">
      <c r="A52" s="105">
        <v>40</v>
      </c>
      <c r="B52" s="107" t="s">
        <v>104</v>
      </c>
      <c r="C52" s="108" t="s">
        <v>224</v>
      </c>
      <c r="D52" s="104">
        <f t="shared" si="4"/>
        <v>72843744.849999994</v>
      </c>
      <c r="E52" s="104">
        <f t="shared" si="5"/>
        <v>17138622</v>
      </c>
      <c r="F52" s="104">
        <v>1457947</v>
      </c>
      <c r="G52" s="104">
        <v>15680675</v>
      </c>
      <c r="H52" s="104">
        <f t="shared" si="6"/>
        <v>38884396.909999996</v>
      </c>
      <c r="I52" s="104">
        <v>35843292.619999997</v>
      </c>
      <c r="J52" s="104">
        <v>2083947.42</v>
      </c>
      <c r="K52" s="104">
        <f t="shared" si="7"/>
        <v>957156.87</v>
      </c>
      <c r="L52" s="104">
        <v>655326.34</v>
      </c>
      <c r="M52" s="104">
        <v>301830.53000000003</v>
      </c>
      <c r="N52" s="104">
        <f t="shared" si="8"/>
        <v>5242642.1500000004</v>
      </c>
      <c r="O52" s="104">
        <v>4140589.88</v>
      </c>
      <c r="P52" s="104">
        <v>1102052.27</v>
      </c>
      <c r="Q52" s="104">
        <f t="shared" si="9"/>
        <v>11578083.790000003</v>
      </c>
      <c r="R52" s="95">
        <v>1053266.0300000003</v>
      </c>
      <c r="S52" s="95">
        <f t="shared" si="3"/>
        <v>10524817.760000002</v>
      </c>
      <c r="T52" s="160">
        <v>2426234.6900000004</v>
      </c>
      <c r="U52" s="95">
        <v>8098583.0700000003</v>
      </c>
    </row>
    <row r="53" spans="1:21" ht="12" customHeight="1" x14ac:dyDescent="0.2">
      <c r="A53" s="105">
        <v>41</v>
      </c>
      <c r="B53" s="107" t="s">
        <v>105</v>
      </c>
      <c r="C53" s="108" t="s">
        <v>2</v>
      </c>
      <c r="D53" s="104">
        <f t="shared" si="4"/>
        <v>246860902.64000008</v>
      </c>
      <c r="E53" s="104">
        <f t="shared" si="5"/>
        <v>63386794.630000003</v>
      </c>
      <c r="F53" s="104">
        <v>4193213.24</v>
      </c>
      <c r="G53" s="104">
        <v>59193581.390000001</v>
      </c>
      <c r="H53" s="104">
        <f t="shared" si="6"/>
        <v>124654505.18000001</v>
      </c>
      <c r="I53" s="104">
        <v>117632966.43000001</v>
      </c>
      <c r="J53" s="104">
        <v>5903032</v>
      </c>
      <c r="K53" s="104">
        <f t="shared" si="7"/>
        <v>1118506.75</v>
      </c>
      <c r="L53" s="104">
        <v>492908.02</v>
      </c>
      <c r="M53" s="104">
        <v>625598.73</v>
      </c>
      <c r="N53" s="104">
        <f t="shared" si="8"/>
        <v>19763080</v>
      </c>
      <c r="O53" s="104">
        <v>15975537</v>
      </c>
      <c r="P53" s="104">
        <v>3787543</v>
      </c>
      <c r="Q53" s="104">
        <f t="shared" si="9"/>
        <v>39056522.830000073</v>
      </c>
      <c r="R53" s="95">
        <v>2169954.1900000703</v>
      </c>
      <c r="S53" s="95">
        <f t="shared" si="3"/>
        <v>36886568.640000001</v>
      </c>
      <c r="T53" s="160">
        <v>8323041.6800000006</v>
      </c>
      <c r="U53" s="95">
        <v>28563526.959999997</v>
      </c>
    </row>
    <row r="54" spans="1:21" ht="12" customHeight="1" x14ac:dyDescent="0.2">
      <c r="A54" s="105">
        <v>42</v>
      </c>
      <c r="B54" s="110" t="s">
        <v>106</v>
      </c>
      <c r="C54" s="111" t="s">
        <v>3</v>
      </c>
      <c r="D54" s="104">
        <f t="shared" si="4"/>
        <v>56009801.829999998</v>
      </c>
      <c r="E54" s="104">
        <f t="shared" si="5"/>
        <v>14421030.550000001</v>
      </c>
      <c r="F54" s="104">
        <v>1134393</v>
      </c>
      <c r="G54" s="104">
        <v>13286637.550000001</v>
      </c>
      <c r="H54" s="104">
        <f t="shared" si="6"/>
        <v>28670147.32</v>
      </c>
      <c r="I54" s="104">
        <v>26252020.309999999</v>
      </c>
      <c r="J54" s="104">
        <v>1360353</v>
      </c>
      <c r="K54" s="104">
        <f t="shared" si="7"/>
        <v>1057774.01</v>
      </c>
      <c r="L54" s="104">
        <v>733754.63</v>
      </c>
      <c r="M54" s="104">
        <v>324019.38</v>
      </c>
      <c r="N54" s="104">
        <f t="shared" si="8"/>
        <v>3839352.76</v>
      </c>
      <c r="O54" s="104">
        <v>3026163.46</v>
      </c>
      <c r="P54" s="104">
        <v>813189.3</v>
      </c>
      <c r="Q54" s="104">
        <f t="shared" si="9"/>
        <v>9079271.1999999993</v>
      </c>
      <c r="R54" s="95">
        <v>557183.94999999844</v>
      </c>
      <c r="S54" s="95">
        <f t="shared" si="3"/>
        <v>8522087.25</v>
      </c>
      <c r="T54" s="160">
        <v>1933623.36</v>
      </c>
      <c r="U54" s="95">
        <v>6588463.8900000006</v>
      </c>
    </row>
    <row r="55" spans="1:21" ht="12" customHeight="1" x14ac:dyDescent="0.2">
      <c r="A55" s="105">
        <v>43</v>
      </c>
      <c r="B55" s="109" t="s">
        <v>152</v>
      </c>
      <c r="C55" s="108" t="s">
        <v>32</v>
      </c>
      <c r="D55" s="104">
        <f t="shared" si="4"/>
        <v>74436129.819999993</v>
      </c>
      <c r="E55" s="104">
        <f t="shared" si="5"/>
        <v>16970903.039999999</v>
      </c>
      <c r="F55" s="104">
        <v>1651695.03</v>
      </c>
      <c r="G55" s="104">
        <v>15319208.01</v>
      </c>
      <c r="H55" s="104">
        <f t="shared" si="6"/>
        <v>38516954.799999997</v>
      </c>
      <c r="I55" s="104">
        <v>36110573.359999999</v>
      </c>
      <c r="J55" s="104">
        <v>1988291</v>
      </c>
      <c r="K55" s="104">
        <f t="shared" si="7"/>
        <v>418090.44</v>
      </c>
      <c r="L55" s="104">
        <v>0</v>
      </c>
      <c r="M55" s="104">
        <v>418090.44</v>
      </c>
      <c r="N55" s="104">
        <f t="shared" si="8"/>
        <v>5071532.0600000005</v>
      </c>
      <c r="O55" s="104">
        <v>3946594</v>
      </c>
      <c r="P55" s="104">
        <v>1124938.06</v>
      </c>
      <c r="Q55" s="104">
        <f t="shared" si="9"/>
        <v>13876739.920000002</v>
      </c>
      <c r="R55" s="95">
        <v>3062336.3500000024</v>
      </c>
      <c r="S55" s="95">
        <f t="shared" si="3"/>
        <v>10814403.569999998</v>
      </c>
      <c r="T55" s="160">
        <v>2505604.1</v>
      </c>
      <c r="U55" s="95">
        <v>8308799.4699999988</v>
      </c>
    </row>
    <row r="56" spans="1:21" ht="12" customHeight="1" x14ac:dyDescent="0.2">
      <c r="A56" s="105">
        <v>44</v>
      </c>
      <c r="B56" s="110" t="s">
        <v>107</v>
      </c>
      <c r="C56" s="111" t="s">
        <v>220</v>
      </c>
      <c r="D56" s="104">
        <f t="shared" si="4"/>
        <v>87337609.63000001</v>
      </c>
      <c r="E56" s="104">
        <f t="shared" si="5"/>
        <v>21602061.370000001</v>
      </c>
      <c r="F56" s="104">
        <v>1757223.36</v>
      </c>
      <c r="G56" s="104">
        <v>19844838.010000002</v>
      </c>
      <c r="H56" s="104">
        <f t="shared" si="6"/>
        <v>45288503.230000004</v>
      </c>
      <c r="I56" s="104">
        <v>41997826.530000001</v>
      </c>
      <c r="J56" s="104">
        <v>2272506</v>
      </c>
      <c r="K56" s="104">
        <f t="shared" si="7"/>
        <v>1018170.7</v>
      </c>
      <c r="L56" s="104">
        <v>489388.43</v>
      </c>
      <c r="M56" s="104">
        <v>528782.27</v>
      </c>
      <c r="N56" s="104">
        <f t="shared" si="8"/>
        <v>6247523.0199999996</v>
      </c>
      <c r="O56" s="104">
        <v>4883032.2699999996</v>
      </c>
      <c r="P56" s="104">
        <v>1364490.75</v>
      </c>
      <c r="Q56" s="104">
        <f t="shared" si="9"/>
        <v>14199522.010000002</v>
      </c>
      <c r="R56" s="95">
        <v>1147633.8200000012</v>
      </c>
      <c r="S56" s="95">
        <f t="shared" si="3"/>
        <v>13051888.189999999</v>
      </c>
      <c r="T56" s="160">
        <v>2923447.7799999993</v>
      </c>
      <c r="U56" s="95">
        <v>10128440.41</v>
      </c>
    </row>
    <row r="57" spans="1:21" ht="12" customHeight="1" x14ac:dyDescent="0.2">
      <c r="A57" s="105">
        <v>45</v>
      </c>
      <c r="B57" s="109" t="s">
        <v>108</v>
      </c>
      <c r="C57" s="108" t="s">
        <v>0</v>
      </c>
      <c r="D57" s="104">
        <f t="shared" si="4"/>
        <v>106082566.51000002</v>
      </c>
      <c r="E57" s="104">
        <f t="shared" si="5"/>
        <v>26753164.32</v>
      </c>
      <c r="F57" s="104">
        <v>2146319.2799999998</v>
      </c>
      <c r="G57" s="104">
        <v>24606845.039999999</v>
      </c>
      <c r="H57" s="104">
        <f t="shared" si="6"/>
        <v>53934450.380000003</v>
      </c>
      <c r="I57" s="104">
        <v>50501771.18</v>
      </c>
      <c r="J57" s="104">
        <v>2681597</v>
      </c>
      <c r="K57" s="104">
        <f t="shared" si="7"/>
        <v>751082.2</v>
      </c>
      <c r="L57" s="104">
        <v>180770.72</v>
      </c>
      <c r="M57" s="104">
        <v>570311.48</v>
      </c>
      <c r="N57" s="104">
        <f t="shared" si="8"/>
        <v>8210337.0700000003</v>
      </c>
      <c r="O57" s="104">
        <v>6475586</v>
      </c>
      <c r="P57" s="104">
        <v>1734751.07</v>
      </c>
      <c r="Q57" s="104">
        <f t="shared" si="9"/>
        <v>17184614.740000006</v>
      </c>
      <c r="R57" s="95">
        <v>1728492.0400000038</v>
      </c>
      <c r="S57" s="95">
        <f t="shared" si="3"/>
        <v>15456122.700000003</v>
      </c>
      <c r="T57" s="160">
        <v>3534444.37</v>
      </c>
      <c r="U57" s="95">
        <v>11921678.330000002</v>
      </c>
    </row>
    <row r="58" spans="1:21" ht="12" customHeight="1" x14ac:dyDescent="0.2">
      <c r="A58" s="105">
        <v>46</v>
      </c>
      <c r="B58" s="110" t="s">
        <v>109</v>
      </c>
      <c r="C58" s="111" t="s">
        <v>4</v>
      </c>
      <c r="D58" s="104">
        <f t="shared" si="4"/>
        <v>33954413.859999999</v>
      </c>
      <c r="E58" s="104">
        <f t="shared" si="5"/>
        <v>6918260.0899999999</v>
      </c>
      <c r="F58" s="104">
        <v>765918.1</v>
      </c>
      <c r="G58" s="104">
        <v>6152341.9900000002</v>
      </c>
      <c r="H58" s="104">
        <f t="shared" si="6"/>
        <v>18942464.649999999</v>
      </c>
      <c r="I58" s="104">
        <v>17525719.32</v>
      </c>
      <c r="J58" s="104">
        <v>805984</v>
      </c>
      <c r="K58" s="104">
        <f t="shared" si="7"/>
        <v>610761.33000000007</v>
      </c>
      <c r="L58" s="104">
        <v>67572.789999999994</v>
      </c>
      <c r="M58" s="104">
        <v>543188.54</v>
      </c>
      <c r="N58" s="104">
        <f t="shared" si="8"/>
        <v>2234956.89</v>
      </c>
      <c r="O58" s="104">
        <v>1765446.24</v>
      </c>
      <c r="P58" s="104">
        <v>469510.65</v>
      </c>
      <c r="Q58" s="104">
        <f t="shared" si="9"/>
        <v>5858732.2299999986</v>
      </c>
      <c r="R58" s="95">
        <v>429700.64999999886</v>
      </c>
      <c r="S58" s="95">
        <f t="shared" si="3"/>
        <v>5429031.5800000001</v>
      </c>
      <c r="T58" s="160">
        <v>1210043.5700000003</v>
      </c>
      <c r="U58" s="95">
        <v>4218988.01</v>
      </c>
    </row>
    <row r="59" spans="1:21" ht="12" customHeight="1" x14ac:dyDescent="0.2">
      <c r="A59" s="105">
        <v>47</v>
      </c>
      <c r="B59" s="109" t="s">
        <v>110</v>
      </c>
      <c r="C59" s="108" t="s">
        <v>1</v>
      </c>
      <c r="D59" s="104">
        <f t="shared" si="4"/>
        <v>67784318.829999998</v>
      </c>
      <c r="E59" s="104">
        <f t="shared" si="5"/>
        <v>17115540.829999998</v>
      </c>
      <c r="F59" s="104">
        <v>1397085</v>
      </c>
      <c r="G59" s="104">
        <v>15718455.83</v>
      </c>
      <c r="H59" s="104">
        <f t="shared" si="6"/>
        <v>34282479.119999997</v>
      </c>
      <c r="I59" s="104">
        <v>32625388.649999999</v>
      </c>
      <c r="J59" s="104">
        <v>1492106</v>
      </c>
      <c r="K59" s="104">
        <f t="shared" si="7"/>
        <v>164984.47</v>
      </c>
      <c r="L59" s="104">
        <v>0</v>
      </c>
      <c r="M59" s="104">
        <v>164984.47</v>
      </c>
      <c r="N59" s="104">
        <f t="shared" si="8"/>
        <v>4287973.3099999996</v>
      </c>
      <c r="O59" s="104">
        <v>3337941.76</v>
      </c>
      <c r="P59" s="104">
        <v>950031.55</v>
      </c>
      <c r="Q59" s="104">
        <f t="shared" si="9"/>
        <v>12098325.57</v>
      </c>
      <c r="R59" s="95">
        <v>1297063.6400000004</v>
      </c>
      <c r="S59" s="95">
        <f t="shared" si="3"/>
        <v>10801261.93</v>
      </c>
      <c r="T59" s="160">
        <v>2488821.85</v>
      </c>
      <c r="U59" s="95">
        <v>8312440.0800000001</v>
      </c>
    </row>
    <row r="60" spans="1:21" ht="12" customHeight="1" x14ac:dyDescent="0.2">
      <c r="A60" s="105">
        <v>48</v>
      </c>
      <c r="B60" s="110" t="s">
        <v>111</v>
      </c>
      <c r="C60" s="111" t="s">
        <v>221</v>
      </c>
      <c r="D60" s="104">
        <f t="shared" si="4"/>
        <v>110818754.91000001</v>
      </c>
      <c r="E60" s="104">
        <f t="shared" si="5"/>
        <v>28676487.789999999</v>
      </c>
      <c r="F60" s="104">
        <v>2301504.16</v>
      </c>
      <c r="G60" s="104">
        <v>26374983.629999999</v>
      </c>
      <c r="H60" s="104">
        <f t="shared" si="6"/>
        <v>56986494.859999999</v>
      </c>
      <c r="I60" s="104">
        <v>53524865.969999999</v>
      </c>
      <c r="J60" s="104">
        <v>2859633</v>
      </c>
      <c r="K60" s="104">
        <f t="shared" si="7"/>
        <v>601995.89</v>
      </c>
      <c r="L60" s="104">
        <v>219921.63</v>
      </c>
      <c r="M60" s="104">
        <v>382074.26</v>
      </c>
      <c r="N60" s="104">
        <f t="shared" si="8"/>
        <v>8378163.54</v>
      </c>
      <c r="O60" s="104">
        <v>6514277.29</v>
      </c>
      <c r="P60" s="104">
        <v>1863886.25</v>
      </c>
      <c r="Q60" s="104">
        <f t="shared" si="9"/>
        <v>16777608.719999999</v>
      </c>
      <c r="R60" s="95">
        <v>1042001.7999999989</v>
      </c>
      <c r="S60" s="95">
        <f t="shared" si="3"/>
        <v>15735606.92</v>
      </c>
      <c r="T60" s="160">
        <v>3595998.5799999996</v>
      </c>
      <c r="U60" s="95">
        <v>12139608.34</v>
      </c>
    </row>
    <row r="61" spans="1:21" ht="12" customHeight="1" x14ac:dyDescent="0.2">
      <c r="A61" s="105">
        <v>49</v>
      </c>
      <c r="B61" s="110" t="s">
        <v>112</v>
      </c>
      <c r="C61" s="111" t="s">
        <v>25</v>
      </c>
      <c r="D61" s="104">
        <f t="shared" si="4"/>
        <v>380535304.74000001</v>
      </c>
      <c r="E61" s="104">
        <f t="shared" si="5"/>
        <v>94476089.079999998</v>
      </c>
      <c r="F61" s="104">
        <v>7631693</v>
      </c>
      <c r="G61" s="104">
        <v>86844396.079999998</v>
      </c>
      <c r="H61" s="104">
        <f t="shared" si="6"/>
        <v>187238048.56</v>
      </c>
      <c r="I61" s="104">
        <v>173954630.91</v>
      </c>
      <c r="J61" s="104">
        <v>9688672</v>
      </c>
      <c r="K61" s="104">
        <f t="shared" si="7"/>
        <v>3594745.65</v>
      </c>
      <c r="L61" s="104">
        <v>2525107.34</v>
      </c>
      <c r="M61" s="104">
        <v>1069638.31</v>
      </c>
      <c r="N61" s="104">
        <f t="shared" si="8"/>
        <v>32516674.300000001</v>
      </c>
      <c r="O61" s="104">
        <v>26316302.75</v>
      </c>
      <c r="P61" s="104">
        <v>6200371.5499999998</v>
      </c>
      <c r="Q61" s="104">
        <f t="shared" si="9"/>
        <v>66304492.799999997</v>
      </c>
      <c r="R61" s="95">
        <v>10760295.239999998</v>
      </c>
      <c r="S61" s="95">
        <f t="shared" si="3"/>
        <v>55544197.559999995</v>
      </c>
      <c r="T61" s="160">
        <v>12799332.100000001</v>
      </c>
      <c r="U61" s="95">
        <v>42744865.459999993</v>
      </c>
    </row>
    <row r="62" spans="1:21" ht="12" customHeight="1" x14ac:dyDescent="0.2">
      <c r="A62" s="105">
        <v>50</v>
      </c>
      <c r="B62" s="110" t="s">
        <v>160</v>
      </c>
      <c r="C62" s="111" t="s">
        <v>53</v>
      </c>
      <c r="D62" s="104">
        <f t="shared" si="4"/>
        <v>77408420.089999989</v>
      </c>
      <c r="E62" s="104">
        <f t="shared" si="5"/>
        <v>18901017.16</v>
      </c>
      <c r="F62" s="104">
        <v>1546821</v>
      </c>
      <c r="G62" s="104">
        <v>17354196.16</v>
      </c>
      <c r="H62" s="104">
        <f t="shared" si="6"/>
        <v>40047603.129999995</v>
      </c>
      <c r="I62" s="104">
        <v>37620739.759999998</v>
      </c>
      <c r="J62" s="104">
        <v>2097156</v>
      </c>
      <c r="K62" s="104">
        <f t="shared" si="7"/>
        <v>329707.37</v>
      </c>
      <c r="L62" s="104">
        <v>48864.6</v>
      </c>
      <c r="M62" s="104">
        <v>280842.77</v>
      </c>
      <c r="N62" s="104">
        <f t="shared" si="8"/>
        <v>5883950.5800000001</v>
      </c>
      <c r="O62" s="104">
        <v>4627007.28</v>
      </c>
      <c r="P62" s="104">
        <v>1256943.3</v>
      </c>
      <c r="Q62" s="104">
        <f t="shared" si="9"/>
        <v>12575849.219999999</v>
      </c>
      <c r="R62" s="95">
        <v>1112696.2599999988</v>
      </c>
      <c r="S62" s="95">
        <f t="shared" si="3"/>
        <v>11463152.960000001</v>
      </c>
      <c r="T62" s="160">
        <v>2605495.1199999996</v>
      </c>
      <c r="U62" s="95">
        <v>8857657.8400000017</v>
      </c>
    </row>
    <row r="63" spans="1:21" ht="12" customHeight="1" x14ac:dyDescent="0.2">
      <c r="A63" s="105">
        <v>51</v>
      </c>
      <c r="B63" s="110" t="s">
        <v>113</v>
      </c>
      <c r="C63" s="111" t="s">
        <v>222</v>
      </c>
      <c r="D63" s="104">
        <f t="shared" si="4"/>
        <v>56254110.600000001</v>
      </c>
      <c r="E63" s="104">
        <f t="shared" si="5"/>
        <v>13307115.68</v>
      </c>
      <c r="F63" s="104">
        <v>1122960</v>
      </c>
      <c r="G63" s="104">
        <v>12184155.68</v>
      </c>
      <c r="H63" s="104">
        <f t="shared" si="6"/>
        <v>28838634.290000003</v>
      </c>
      <c r="I63" s="104">
        <v>26799456.620000001</v>
      </c>
      <c r="J63" s="104">
        <v>1421259</v>
      </c>
      <c r="K63" s="104">
        <f t="shared" si="7"/>
        <v>617918.67000000004</v>
      </c>
      <c r="L63" s="104">
        <v>119658.24000000001</v>
      </c>
      <c r="M63" s="104">
        <v>498260.43</v>
      </c>
      <c r="N63" s="104">
        <f t="shared" si="8"/>
        <v>4280667.92</v>
      </c>
      <c r="O63" s="104">
        <v>3340073.72</v>
      </c>
      <c r="P63" s="104">
        <v>940594.2</v>
      </c>
      <c r="Q63" s="104">
        <f t="shared" si="9"/>
        <v>9827692.7100000009</v>
      </c>
      <c r="R63" s="95">
        <v>1173140.4600000014</v>
      </c>
      <c r="S63" s="95">
        <f t="shared" si="3"/>
        <v>8654552.25</v>
      </c>
      <c r="T63" s="160">
        <v>2000867.06</v>
      </c>
      <c r="U63" s="95">
        <v>6653685.1899999995</v>
      </c>
    </row>
    <row r="64" spans="1:21" ht="12" customHeight="1" x14ac:dyDescent="0.2">
      <c r="A64" s="105">
        <v>52</v>
      </c>
      <c r="B64" s="109" t="s">
        <v>162</v>
      </c>
      <c r="C64" s="108" t="s">
        <v>223</v>
      </c>
      <c r="D64" s="104">
        <f t="shared" si="4"/>
        <v>61555334.149999991</v>
      </c>
      <c r="E64" s="104">
        <f t="shared" si="5"/>
        <v>14459819.77</v>
      </c>
      <c r="F64" s="104">
        <v>1239924</v>
      </c>
      <c r="G64" s="104">
        <v>13219895.77</v>
      </c>
      <c r="H64" s="104">
        <f t="shared" si="6"/>
        <v>31745001.909999996</v>
      </c>
      <c r="I64" s="104">
        <v>29754253.329999998</v>
      </c>
      <c r="J64" s="104">
        <v>1540977</v>
      </c>
      <c r="K64" s="104">
        <f t="shared" si="7"/>
        <v>449771.57999999996</v>
      </c>
      <c r="L64" s="104">
        <v>40341.089999999997</v>
      </c>
      <c r="M64" s="104">
        <v>409430.49</v>
      </c>
      <c r="N64" s="104">
        <f t="shared" si="8"/>
        <v>5062436.78</v>
      </c>
      <c r="O64" s="104">
        <v>4018778.41</v>
      </c>
      <c r="P64" s="104">
        <v>1043658.37</v>
      </c>
      <c r="Q64" s="104">
        <f t="shared" si="9"/>
        <v>10288075.689999999</v>
      </c>
      <c r="R64" s="95">
        <v>760540.799999999</v>
      </c>
      <c r="S64" s="95">
        <f t="shared" si="3"/>
        <v>9527534.8900000006</v>
      </c>
      <c r="T64" s="160">
        <v>2183472.6399999997</v>
      </c>
      <c r="U64" s="95">
        <v>7344062.2500000009</v>
      </c>
    </row>
    <row r="65" spans="1:21" ht="12" customHeight="1" x14ac:dyDescent="0.2">
      <c r="A65" s="105">
        <v>53</v>
      </c>
      <c r="B65" s="110" t="s">
        <v>226</v>
      </c>
      <c r="C65" s="111" t="s">
        <v>225</v>
      </c>
      <c r="D65" s="104">
        <f t="shared" si="4"/>
        <v>0</v>
      </c>
      <c r="E65" s="104">
        <f t="shared" si="5"/>
        <v>0</v>
      </c>
      <c r="F65" s="104">
        <v>0</v>
      </c>
      <c r="G65" s="104">
        <v>0</v>
      </c>
      <c r="H65" s="104">
        <f t="shared" si="6"/>
        <v>0</v>
      </c>
      <c r="I65" s="104">
        <v>0</v>
      </c>
      <c r="J65" s="104">
        <v>0</v>
      </c>
      <c r="K65" s="104">
        <f t="shared" si="7"/>
        <v>0</v>
      </c>
      <c r="L65" s="104">
        <v>0</v>
      </c>
      <c r="M65" s="104">
        <v>0</v>
      </c>
      <c r="N65" s="104">
        <f t="shared" si="8"/>
        <v>0</v>
      </c>
      <c r="O65" s="104">
        <v>0</v>
      </c>
      <c r="P65" s="104">
        <v>0</v>
      </c>
      <c r="Q65" s="104">
        <f t="shared" si="9"/>
        <v>0</v>
      </c>
      <c r="R65" s="95">
        <v>0</v>
      </c>
      <c r="S65" s="95">
        <f t="shared" si="3"/>
        <v>0</v>
      </c>
      <c r="T65" s="160">
        <v>0</v>
      </c>
      <c r="U65" s="95">
        <v>0</v>
      </c>
    </row>
    <row r="66" spans="1:21" ht="12" customHeight="1" x14ac:dyDescent="0.2">
      <c r="A66" s="105">
        <v>54</v>
      </c>
      <c r="B66" s="116" t="s">
        <v>236</v>
      </c>
      <c r="C66" s="113" t="s">
        <v>237</v>
      </c>
      <c r="D66" s="104">
        <f t="shared" si="4"/>
        <v>0</v>
      </c>
      <c r="E66" s="104">
        <f t="shared" si="5"/>
        <v>0</v>
      </c>
      <c r="F66" s="104">
        <v>0</v>
      </c>
      <c r="G66" s="104">
        <v>0</v>
      </c>
      <c r="H66" s="104">
        <f t="shared" si="6"/>
        <v>0</v>
      </c>
      <c r="I66" s="104">
        <v>0</v>
      </c>
      <c r="J66" s="104">
        <v>0</v>
      </c>
      <c r="K66" s="104">
        <f t="shared" si="7"/>
        <v>0</v>
      </c>
      <c r="L66" s="104">
        <v>0</v>
      </c>
      <c r="M66" s="104">
        <v>0</v>
      </c>
      <c r="N66" s="104">
        <f t="shared" si="8"/>
        <v>0</v>
      </c>
      <c r="O66" s="104">
        <v>0</v>
      </c>
      <c r="P66" s="104">
        <v>0</v>
      </c>
      <c r="Q66" s="104">
        <f t="shared" si="9"/>
        <v>0</v>
      </c>
      <c r="R66" s="95">
        <v>0</v>
      </c>
      <c r="S66" s="95">
        <f t="shared" si="3"/>
        <v>0</v>
      </c>
      <c r="T66" s="160">
        <v>0</v>
      </c>
      <c r="U66" s="95">
        <v>0</v>
      </c>
    </row>
    <row r="67" spans="1:21" ht="12" customHeight="1" x14ac:dyDescent="0.2">
      <c r="A67" s="105">
        <v>55</v>
      </c>
      <c r="B67" s="110" t="s">
        <v>114</v>
      </c>
      <c r="C67" s="111" t="s">
        <v>52</v>
      </c>
      <c r="D67" s="104">
        <f t="shared" si="4"/>
        <v>146547986.13</v>
      </c>
      <c r="E67" s="104">
        <f t="shared" si="5"/>
        <v>130150776.63</v>
      </c>
      <c r="F67" s="104">
        <v>0</v>
      </c>
      <c r="G67" s="104">
        <v>130150776.63</v>
      </c>
      <c r="H67" s="104">
        <f t="shared" si="6"/>
        <v>1834318.0500000003</v>
      </c>
      <c r="I67" s="104">
        <v>0</v>
      </c>
      <c r="J67" s="104">
        <v>0</v>
      </c>
      <c r="K67" s="104">
        <f t="shared" si="7"/>
        <v>1834318.0500000003</v>
      </c>
      <c r="L67" s="104">
        <v>1190797.6200000001</v>
      </c>
      <c r="M67" s="104">
        <v>643520.43000000005</v>
      </c>
      <c r="N67" s="104">
        <f t="shared" si="8"/>
        <v>0</v>
      </c>
      <c r="O67" s="104">
        <v>0</v>
      </c>
      <c r="P67" s="104">
        <v>0</v>
      </c>
      <c r="Q67" s="104">
        <f t="shared" si="9"/>
        <v>14562891.449999999</v>
      </c>
      <c r="R67" s="95">
        <v>380990.33999999892</v>
      </c>
      <c r="S67" s="95">
        <f t="shared" si="3"/>
        <v>14181901.109999999</v>
      </c>
      <c r="T67" s="160">
        <v>0</v>
      </c>
      <c r="U67" s="95">
        <v>14181901.109999999</v>
      </c>
    </row>
    <row r="68" spans="1:21" ht="12" customHeight="1" x14ac:dyDescent="0.2">
      <c r="A68" s="105">
        <v>56</v>
      </c>
      <c r="B68" s="109" t="s">
        <v>115</v>
      </c>
      <c r="C68" s="111" t="s">
        <v>410</v>
      </c>
      <c r="D68" s="104">
        <f t="shared" si="4"/>
        <v>122568510.3</v>
      </c>
      <c r="E68" s="104">
        <f t="shared" si="5"/>
        <v>108683623.63</v>
      </c>
      <c r="F68" s="104">
        <v>0</v>
      </c>
      <c r="G68" s="104">
        <v>108683623.63</v>
      </c>
      <c r="H68" s="104">
        <f t="shared" si="6"/>
        <v>2757918.04</v>
      </c>
      <c r="I68" s="104">
        <v>0</v>
      </c>
      <c r="J68" s="104">
        <v>0</v>
      </c>
      <c r="K68" s="104">
        <f t="shared" si="7"/>
        <v>2757918.04</v>
      </c>
      <c r="L68" s="104">
        <v>1586548.6</v>
      </c>
      <c r="M68" s="104">
        <v>1171369.44</v>
      </c>
      <c r="N68" s="104">
        <f t="shared" si="8"/>
        <v>0</v>
      </c>
      <c r="O68" s="104">
        <v>0</v>
      </c>
      <c r="P68" s="104">
        <v>0</v>
      </c>
      <c r="Q68" s="104">
        <f t="shared" si="9"/>
        <v>11126968.629999999</v>
      </c>
      <c r="R68" s="95">
        <v>266874.73999999935</v>
      </c>
      <c r="S68" s="95">
        <f t="shared" si="3"/>
        <v>10860093.889999999</v>
      </c>
      <c r="T68" s="160">
        <v>0</v>
      </c>
      <c r="U68" s="95">
        <v>10860093.889999999</v>
      </c>
    </row>
    <row r="69" spans="1:21" ht="12" customHeight="1" x14ac:dyDescent="0.2">
      <c r="A69" s="105">
        <v>57</v>
      </c>
      <c r="B69" s="112" t="s">
        <v>116</v>
      </c>
      <c r="C69" s="113" t="s">
        <v>117</v>
      </c>
      <c r="D69" s="104">
        <f t="shared" si="4"/>
        <v>147126306.81</v>
      </c>
      <c r="E69" s="104">
        <f t="shared" si="5"/>
        <v>123026019.16</v>
      </c>
      <c r="F69" s="104">
        <v>0</v>
      </c>
      <c r="G69" s="104">
        <v>123026019.16</v>
      </c>
      <c r="H69" s="104">
        <f t="shared" si="6"/>
        <v>1445024.7999999998</v>
      </c>
      <c r="I69" s="104">
        <v>0</v>
      </c>
      <c r="J69" s="104">
        <v>0</v>
      </c>
      <c r="K69" s="104">
        <f t="shared" si="7"/>
        <v>1445024.7999999998</v>
      </c>
      <c r="L69" s="104">
        <v>396268.67</v>
      </c>
      <c r="M69" s="104">
        <v>1048756.1299999999</v>
      </c>
      <c r="N69" s="104">
        <f t="shared" si="8"/>
        <v>0</v>
      </c>
      <c r="O69" s="104">
        <v>0</v>
      </c>
      <c r="P69" s="104">
        <v>0</v>
      </c>
      <c r="Q69" s="104">
        <f t="shared" si="9"/>
        <v>22655262.850000001</v>
      </c>
      <c r="R69" s="95">
        <v>1358806.3400000026</v>
      </c>
      <c r="S69" s="95">
        <f t="shared" si="3"/>
        <v>21296456.509999998</v>
      </c>
      <c r="T69" s="160">
        <v>5981804.9699999997</v>
      </c>
      <c r="U69" s="95">
        <v>15314651.539999999</v>
      </c>
    </row>
    <row r="70" spans="1:21" ht="12" customHeight="1" x14ac:dyDescent="0.2">
      <c r="A70" s="105">
        <v>58</v>
      </c>
      <c r="B70" s="109" t="s">
        <v>118</v>
      </c>
      <c r="C70" s="111" t="s">
        <v>411</v>
      </c>
      <c r="D70" s="104">
        <f t="shared" si="4"/>
        <v>210325281.97000003</v>
      </c>
      <c r="E70" s="104">
        <f t="shared" si="5"/>
        <v>172794632.50999999</v>
      </c>
      <c r="F70" s="104">
        <v>0</v>
      </c>
      <c r="G70" s="104">
        <v>172794632.50999999</v>
      </c>
      <c r="H70" s="104">
        <f t="shared" si="6"/>
        <v>2052787.9300000002</v>
      </c>
      <c r="I70" s="104">
        <v>0</v>
      </c>
      <c r="J70" s="104">
        <v>0</v>
      </c>
      <c r="K70" s="104">
        <f t="shared" si="7"/>
        <v>2052787.9300000002</v>
      </c>
      <c r="L70" s="104">
        <v>491153.36</v>
      </c>
      <c r="M70" s="104">
        <v>1561634.57</v>
      </c>
      <c r="N70" s="104">
        <f t="shared" si="8"/>
        <v>0</v>
      </c>
      <c r="O70" s="104">
        <v>0</v>
      </c>
      <c r="P70" s="104">
        <v>0</v>
      </c>
      <c r="Q70" s="104">
        <f t="shared" si="9"/>
        <v>35477861.530000024</v>
      </c>
      <c r="R70" s="95">
        <v>14578423.540000021</v>
      </c>
      <c r="S70" s="95">
        <f t="shared" si="3"/>
        <v>20899437.990000002</v>
      </c>
      <c r="T70" s="160">
        <v>0</v>
      </c>
      <c r="U70" s="95">
        <v>20899437.990000002</v>
      </c>
    </row>
    <row r="71" spans="1:21" ht="12" customHeight="1" x14ac:dyDescent="0.2">
      <c r="A71" s="105">
        <v>59</v>
      </c>
      <c r="B71" s="110" t="s">
        <v>119</v>
      </c>
      <c r="C71" s="111" t="s">
        <v>331</v>
      </c>
      <c r="D71" s="104">
        <f t="shared" si="4"/>
        <v>137563536.78</v>
      </c>
      <c r="E71" s="104">
        <f t="shared" si="5"/>
        <v>113692591.05</v>
      </c>
      <c r="F71" s="104">
        <v>0</v>
      </c>
      <c r="G71" s="104">
        <v>113692591.05</v>
      </c>
      <c r="H71" s="104">
        <f t="shared" si="6"/>
        <v>1229025.2000000002</v>
      </c>
      <c r="I71" s="104">
        <v>0</v>
      </c>
      <c r="J71" s="104">
        <v>0</v>
      </c>
      <c r="K71" s="104">
        <f t="shared" si="7"/>
        <v>1229025.2000000002</v>
      </c>
      <c r="L71" s="104">
        <v>64062.83</v>
      </c>
      <c r="M71" s="104">
        <v>1164962.3700000001</v>
      </c>
      <c r="N71" s="104">
        <f t="shared" si="8"/>
        <v>0</v>
      </c>
      <c r="O71" s="104">
        <v>0</v>
      </c>
      <c r="P71" s="104">
        <v>0</v>
      </c>
      <c r="Q71" s="104">
        <f t="shared" si="9"/>
        <v>22641920.530000001</v>
      </c>
      <c r="R71" s="95">
        <v>7459555.5200000014</v>
      </c>
      <c r="S71" s="95">
        <f t="shared" si="3"/>
        <v>15182365.01</v>
      </c>
      <c r="T71" s="160">
        <v>2870709.01</v>
      </c>
      <c r="U71" s="95">
        <v>12311656</v>
      </c>
    </row>
    <row r="72" spans="1:21" ht="12" customHeight="1" x14ac:dyDescent="0.2">
      <c r="A72" s="105">
        <v>60</v>
      </c>
      <c r="B72" s="107" t="s">
        <v>120</v>
      </c>
      <c r="C72" s="111" t="s">
        <v>412</v>
      </c>
      <c r="D72" s="104">
        <f t="shared" si="4"/>
        <v>19962789.649999999</v>
      </c>
      <c r="E72" s="104">
        <f t="shared" si="5"/>
        <v>0</v>
      </c>
      <c r="F72" s="104">
        <v>0</v>
      </c>
      <c r="G72" s="104">
        <v>0</v>
      </c>
      <c r="H72" s="104">
        <f t="shared" si="6"/>
        <v>0</v>
      </c>
      <c r="I72" s="104">
        <v>0</v>
      </c>
      <c r="J72" s="104">
        <v>0</v>
      </c>
      <c r="K72" s="104">
        <f t="shared" si="7"/>
        <v>0</v>
      </c>
      <c r="L72" s="104">
        <v>0</v>
      </c>
      <c r="M72" s="104">
        <v>0</v>
      </c>
      <c r="N72" s="104">
        <f t="shared" si="8"/>
        <v>0</v>
      </c>
      <c r="O72" s="104">
        <v>0</v>
      </c>
      <c r="P72" s="104">
        <v>0</v>
      </c>
      <c r="Q72" s="104">
        <f t="shared" si="9"/>
        <v>19962789.649999999</v>
      </c>
      <c r="R72" s="95">
        <v>8289258.1199999955</v>
      </c>
      <c r="S72" s="95">
        <f t="shared" si="3"/>
        <v>11673531.530000001</v>
      </c>
      <c r="T72" s="160">
        <v>11673531.530000001</v>
      </c>
      <c r="U72" s="95">
        <v>0</v>
      </c>
    </row>
    <row r="73" spans="1:21" ht="12" customHeight="1" x14ac:dyDescent="0.2">
      <c r="A73" s="105">
        <v>61</v>
      </c>
      <c r="B73" s="107" t="s">
        <v>121</v>
      </c>
      <c r="C73" s="111" t="s">
        <v>413</v>
      </c>
      <c r="D73" s="104">
        <f t="shared" si="4"/>
        <v>17624523.70999999</v>
      </c>
      <c r="E73" s="104">
        <f t="shared" si="5"/>
        <v>0</v>
      </c>
      <c r="F73" s="104">
        <v>0</v>
      </c>
      <c r="G73" s="104">
        <v>0</v>
      </c>
      <c r="H73" s="104">
        <f t="shared" si="6"/>
        <v>0</v>
      </c>
      <c r="I73" s="104">
        <v>0</v>
      </c>
      <c r="J73" s="104">
        <v>0</v>
      </c>
      <c r="K73" s="104">
        <f t="shared" si="7"/>
        <v>0</v>
      </c>
      <c r="L73" s="104">
        <v>0</v>
      </c>
      <c r="M73" s="104">
        <v>0</v>
      </c>
      <c r="N73" s="104">
        <f t="shared" si="8"/>
        <v>0</v>
      </c>
      <c r="O73" s="104">
        <v>0</v>
      </c>
      <c r="P73" s="104">
        <v>0</v>
      </c>
      <c r="Q73" s="104">
        <f t="shared" si="9"/>
        <v>17624523.70999999</v>
      </c>
      <c r="R73" s="95">
        <v>7052632.1999999909</v>
      </c>
      <c r="S73" s="95">
        <f t="shared" si="3"/>
        <v>10571891.51</v>
      </c>
      <c r="T73" s="160">
        <v>10571891.51</v>
      </c>
      <c r="U73" s="95">
        <v>0</v>
      </c>
    </row>
    <row r="74" spans="1:21" ht="12" customHeight="1" x14ac:dyDescent="0.2">
      <c r="A74" s="105">
        <v>62</v>
      </c>
      <c r="B74" s="109" t="s">
        <v>122</v>
      </c>
      <c r="C74" s="111" t="s">
        <v>414</v>
      </c>
      <c r="D74" s="104">
        <f t="shared" si="4"/>
        <v>231093704.94999999</v>
      </c>
      <c r="E74" s="104">
        <f t="shared" si="5"/>
        <v>6692151</v>
      </c>
      <c r="F74" s="104">
        <v>6692151</v>
      </c>
      <c r="G74" s="104">
        <v>0</v>
      </c>
      <c r="H74" s="104">
        <f t="shared" si="6"/>
        <v>159688288.66</v>
      </c>
      <c r="I74" s="104">
        <v>151476365.66</v>
      </c>
      <c r="J74" s="104">
        <v>8211923</v>
      </c>
      <c r="K74" s="104">
        <f t="shared" si="7"/>
        <v>0</v>
      </c>
      <c r="L74" s="104">
        <v>0</v>
      </c>
      <c r="M74" s="104">
        <v>0</v>
      </c>
      <c r="N74" s="104">
        <f t="shared" si="8"/>
        <v>31708666.68</v>
      </c>
      <c r="O74" s="104">
        <v>27032942</v>
      </c>
      <c r="P74" s="104">
        <v>4675724.68</v>
      </c>
      <c r="Q74" s="104">
        <f t="shared" si="9"/>
        <v>33004598.609999996</v>
      </c>
      <c r="R74" s="95">
        <v>4973079.3299999991</v>
      </c>
      <c r="S74" s="95">
        <f t="shared" si="3"/>
        <v>28031519.279999997</v>
      </c>
      <c r="T74" s="160">
        <v>0</v>
      </c>
      <c r="U74" s="95">
        <v>28031519.279999997</v>
      </c>
    </row>
    <row r="75" spans="1:21" ht="12" customHeight="1" x14ac:dyDescent="0.2">
      <c r="A75" s="105">
        <v>63</v>
      </c>
      <c r="B75" s="109" t="s">
        <v>123</v>
      </c>
      <c r="C75" s="108" t="s">
        <v>51</v>
      </c>
      <c r="D75" s="104">
        <f t="shared" si="4"/>
        <v>135287624.50999999</v>
      </c>
      <c r="E75" s="104">
        <f t="shared" si="5"/>
        <v>3862186</v>
      </c>
      <c r="F75" s="104">
        <v>3862186</v>
      </c>
      <c r="G75" s="104">
        <v>0</v>
      </c>
      <c r="H75" s="104">
        <f t="shared" si="6"/>
        <v>94541585.409999996</v>
      </c>
      <c r="I75" s="104">
        <v>89633358.409999996</v>
      </c>
      <c r="J75" s="104">
        <v>4908227</v>
      </c>
      <c r="K75" s="104">
        <f t="shared" si="7"/>
        <v>0</v>
      </c>
      <c r="L75" s="104">
        <v>0</v>
      </c>
      <c r="M75" s="104">
        <v>0</v>
      </c>
      <c r="N75" s="104">
        <f t="shared" si="8"/>
        <v>19438237.02</v>
      </c>
      <c r="O75" s="104">
        <v>16228931.57</v>
      </c>
      <c r="P75" s="104">
        <v>3209305.45</v>
      </c>
      <c r="Q75" s="104">
        <f t="shared" si="9"/>
        <v>17445616.080000002</v>
      </c>
      <c r="R75" s="95">
        <v>1098283.9100000027</v>
      </c>
      <c r="S75" s="95">
        <f t="shared" si="3"/>
        <v>16347332.169999998</v>
      </c>
      <c r="T75" s="160">
        <v>0</v>
      </c>
      <c r="U75" s="95">
        <v>16347332.169999998</v>
      </c>
    </row>
    <row r="76" spans="1:21" ht="12" customHeight="1" x14ac:dyDescent="0.2">
      <c r="A76" s="105">
        <v>64</v>
      </c>
      <c r="B76" s="109" t="s">
        <v>124</v>
      </c>
      <c r="C76" s="111" t="s">
        <v>415</v>
      </c>
      <c r="D76" s="104">
        <f t="shared" si="4"/>
        <v>307089213.06999999</v>
      </c>
      <c r="E76" s="104">
        <f t="shared" si="5"/>
        <v>8219942</v>
      </c>
      <c r="F76" s="104">
        <v>8219942</v>
      </c>
      <c r="G76" s="104">
        <v>0</v>
      </c>
      <c r="H76" s="104">
        <f t="shared" si="6"/>
        <v>214130946.72</v>
      </c>
      <c r="I76" s="104">
        <v>203002758.72</v>
      </c>
      <c r="J76" s="104">
        <v>11128188</v>
      </c>
      <c r="K76" s="104">
        <f t="shared" si="7"/>
        <v>0</v>
      </c>
      <c r="L76" s="104">
        <v>0</v>
      </c>
      <c r="M76" s="104">
        <v>0</v>
      </c>
      <c r="N76" s="104">
        <f t="shared" si="8"/>
        <v>39101178.409999996</v>
      </c>
      <c r="O76" s="104">
        <v>30888951</v>
      </c>
      <c r="P76" s="104">
        <v>8212227.4100000001</v>
      </c>
      <c r="Q76" s="104">
        <f t="shared" si="9"/>
        <v>45637145.940000005</v>
      </c>
      <c r="R76" s="95">
        <v>8851903.5100000035</v>
      </c>
      <c r="S76" s="95">
        <f t="shared" ref="S76:S139" si="10">T76+U76</f>
        <v>36785242.43</v>
      </c>
      <c r="T76" s="160">
        <v>0</v>
      </c>
      <c r="U76" s="95">
        <v>36785242.43</v>
      </c>
    </row>
    <row r="77" spans="1:21" ht="12" customHeight="1" x14ac:dyDescent="0.2">
      <c r="A77" s="105">
        <v>65</v>
      </c>
      <c r="B77" s="109" t="s">
        <v>125</v>
      </c>
      <c r="C77" s="111" t="s">
        <v>416</v>
      </c>
      <c r="D77" s="104">
        <f t="shared" ref="D77:D140" si="11">E77+H77+N77+Q77</f>
        <v>8390623.6999999993</v>
      </c>
      <c r="E77" s="104">
        <f t="shared" si="5"/>
        <v>0</v>
      </c>
      <c r="F77" s="104">
        <v>0</v>
      </c>
      <c r="G77" s="104">
        <v>0</v>
      </c>
      <c r="H77" s="104">
        <f t="shared" si="6"/>
        <v>0</v>
      </c>
      <c r="I77" s="104">
        <v>0</v>
      </c>
      <c r="J77" s="104">
        <v>0</v>
      </c>
      <c r="K77" s="104">
        <f t="shared" si="7"/>
        <v>0</v>
      </c>
      <c r="L77" s="104">
        <v>0</v>
      </c>
      <c r="M77" s="104">
        <v>0</v>
      </c>
      <c r="N77" s="104">
        <f t="shared" si="8"/>
        <v>0</v>
      </c>
      <c r="O77" s="104">
        <v>0</v>
      </c>
      <c r="P77" s="104">
        <v>0</v>
      </c>
      <c r="Q77" s="104">
        <f t="shared" si="9"/>
        <v>8390623.6999999993</v>
      </c>
      <c r="R77" s="95">
        <v>0</v>
      </c>
      <c r="S77" s="95">
        <f t="shared" si="10"/>
        <v>8390623.6999999993</v>
      </c>
      <c r="T77" s="160">
        <v>8390623.6999999993</v>
      </c>
      <c r="U77" s="95">
        <v>0</v>
      </c>
    </row>
    <row r="78" spans="1:21" ht="12" customHeight="1" x14ac:dyDescent="0.2">
      <c r="A78" s="105">
        <v>66</v>
      </c>
      <c r="B78" s="107" t="s">
        <v>126</v>
      </c>
      <c r="C78" s="111" t="s">
        <v>417</v>
      </c>
      <c r="D78" s="104">
        <f t="shared" si="11"/>
        <v>7739854.3799999999</v>
      </c>
      <c r="E78" s="104">
        <f t="shared" si="5"/>
        <v>0</v>
      </c>
      <c r="F78" s="104">
        <v>0</v>
      </c>
      <c r="G78" s="104">
        <v>0</v>
      </c>
      <c r="H78" s="104">
        <f t="shared" si="6"/>
        <v>0</v>
      </c>
      <c r="I78" s="104">
        <v>0</v>
      </c>
      <c r="J78" s="104">
        <v>0</v>
      </c>
      <c r="K78" s="104">
        <f t="shared" si="7"/>
        <v>0</v>
      </c>
      <c r="L78" s="104">
        <v>0</v>
      </c>
      <c r="M78" s="104">
        <v>0</v>
      </c>
      <c r="N78" s="104">
        <f t="shared" si="8"/>
        <v>0</v>
      </c>
      <c r="O78" s="104">
        <v>0</v>
      </c>
      <c r="P78" s="104">
        <v>0</v>
      </c>
      <c r="Q78" s="104">
        <f t="shared" si="9"/>
        <v>7739854.3799999999</v>
      </c>
      <c r="R78" s="95">
        <v>0</v>
      </c>
      <c r="S78" s="95">
        <f t="shared" si="10"/>
        <v>7739854.3799999999</v>
      </c>
      <c r="T78" s="160">
        <v>7739854.3799999999</v>
      </c>
      <c r="U78" s="95">
        <v>0</v>
      </c>
    </row>
    <row r="79" spans="1:21" ht="12" customHeight="1" x14ac:dyDescent="0.2">
      <c r="A79" s="105">
        <v>67</v>
      </c>
      <c r="B79" s="109" t="s">
        <v>127</v>
      </c>
      <c r="C79" s="111" t="s">
        <v>418</v>
      </c>
      <c r="D79" s="104">
        <f t="shared" si="11"/>
        <v>9724490.5200000014</v>
      </c>
      <c r="E79" s="104">
        <f t="shared" si="5"/>
        <v>0</v>
      </c>
      <c r="F79" s="104">
        <v>0</v>
      </c>
      <c r="G79" s="104">
        <v>0</v>
      </c>
      <c r="H79" s="104">
        <f t="shared" si="6"/>
        <v>0</v>
      </c>
      <c r="I79" s="104">
        <v>0</v>
      </c>
      <c r="J79" s="104">
        <v>0</v>
      </c>
      <c r="K79" s="104">
        <f t="shared" si="7"/>
        <v>0</v>
      </c>
      <c r="L79" s="104">
        <v>0</v>
      </c>
      <c r="M79" s="104">
        <v>0</v>
      </c>
      <c r="N79" s="104">
        <f t="shared" si="8"/>
        <v>0</v>
      </c>
      <c r="O79" s="104">
        <v>0</v>
      </c>
      <c r="P79" s="104">
        <v>0</v>
      </c>
      <c r="Q79" s="104">
        <f t="shared" si="9"/>
        <v>9724490.5200000014</v>
      </c>
      <c r="R79" s="95">
        <v>0</v>
      </c>
      <c r="S79" s="95">
        <f t="shared" si="10"/>
        <v>9724490.5200000014</v>
      </c>
      <c r="T79" s="160">
        <v>9724490.5200000014</v>
      </c>
      <c r="U79" s="95">
        <v>0</v>
      </c>
    </row>
    <row r="80" spans="1:21" ht="12" customHeight="1" x14ac:dyDescent="0.2">
      <c r="A80" s="105">
        <v>68</v>
      </c>
      <c r="B80" s="109" t="s">
        <v>128</v>
      </c>
      <c r="C80" s="111" t="s">
        <v>419</v>
      </c>
      <c r="D80" s="104">
        <f t="shared" si="11"/>
        <v>10817472.459999997</v>
      </c>
      <c r="E80" s="104">
        <f t="shared" ref="E80:E143" si="12">F80+G80</f>
        <v>0</v>
      </c>
      <c r="F80" s="104">
        <v>0</v>
      </c>
      <c r="G80" s="104">
        <v>0</v>
      </c>
      <c r="H80" s="104">
        <f t="shared" ref="H80:H143" si="13">I80+J80+K80</f>
        <v>0</v>
      </c>
      <c r="I80" s="104">
        <v>0</v>
      </c>
      <c r="J80" s="104">
        <v>0</v>
      </c>
      <c r="K80" s="104">
        <f t="shared" ref="K80:K143" si="14">L80+M80</f>
        <v>0</v>
      </c>
      <c r="L80" s="104">
        <v>0</v>
      </c>
      <c r="M80" s="104">
        <v>0</v>
      </c>
      <c r="N80" s="104">
        <f t="shared" ref="N80:N143" si="15">O80+P80</f>
        <v>0</v>
      </c>
      <c r="O80" s="104">
        <v>0</v>
      </c>
      <c r="P80" s="104">
        <v>0</v>
      </c>
      <c r="Q80" s="104">
        <f t="shared" ref="Q80:Q143" si="16">R80+S80</f>
        <v>10817472.459999997</v>
      </c>
      <c r="R80" s="95">
        <v>0</v>
      </c>
      <c r="S80" s="95">
        <f t="shared" si="10"/>
        <v>10817472.459999997</v>
      </c>
      <c r="T80" s="160">
        <v>10817472.459999997</v>
      </c>
      <c r="U80" s="95">
        <v>0</v>
      </c>
    </row>
    <row r="81" spans="1:21" ht="12" customHeight="1" x14ac:dyDescent="0.2">
      <c r="A81" s="105">
        <v>69</v>
      </c>
      <c r="B81" s="107" t="s">
        <v>129</v>
      </c>
      <c r="C81" s="111" t="s">
        <v>420</v>
      </c>
      <c r="D81" s="104">
        <f t="shared" si="11"/>
        <v>14790128.839999996</v>
      </c>
      <c r="E81" s="104">
        <f t="shared" si="12"/>
        <v>0</v>
      </c>
      <c r="F81" s="104">
        <v>0</v>
      </c>
      <c r="G81" s="104">
        <v>0</v>
      </c>
      <c r="H81" s="104">
        <f t="shared" si="13"/>
        <v>0</v>
      </c>
      <c r="I81" s="104">
        <v>0</v>
      </c>
      <c r="J81" s="104">
        <v>0</v>
      </c>
      <c r="K81" s="104">
        <f t="shared" si="14"/>
        <v>0</v>
      </c>
      <c r="L81" s="104">
        <v>0</v>
      </c>
      <c r="M81" s="104">
        <v>0</v>
      </c>
      <c r="N81" s="104">
        <f t="shared" si="15"/>
        <v>0</v>
      </c>
      <c r="O81" s="104">
        <v>0</v>
      </c>
      <c r="P81" s="104">
        <v>0</v>
      </c>
      <c r="Q81" s="104">
        <f t="shared" si="16"/>
        <v>14790128.839999996</v>
      </c>
      <c r="R81" s="95">
        <v>2677924.879999998</v>
      </c>
      <c r="S81" s="95">
        <f t="shared" si="10"/>
        <v>12112203.959999997</v>
      </c>
      <c r="T81" s="160">
        <v>12112203.959999997</v>
      </c>
      <c r="U81" s="95">
        <v>0</v>
      </c>
    </row>
    <row r="82" spans="1:21" ht="12" customHeight="1" x14ac:dyDescent="0.2">
      <c r="A82" s="105">
        <v>70</v>
      </c>
      <c r="B82" s="107" t="s">
        <v>130</v>
      </c>
      <c r="C82" s="111" t="s">
        <v>421</v>
      </c>
      <c r="D82" s="104">
        <f t="shared" si="11"/>
        <v>9555532.9600000009</v>
      </c>
      <c r="E82" s="104">
        <f t="shared" si="12"/>
        <v>0</v>
      </c>
      <c r="F82" s="104">
        <v>0</v>
      </c>
      <c r="G82" s="104">
        <v>0</v>
      </c>
      <c r="H82" s="104">
        <f t="shared" si="13"/>
        <v>0</v>
      </c>
      <c r="I82" s="104">
        <v>0</v>
      </c>
      <c r="J82" s="104">
        <v>0</v>
      </c>
      <c r="K82" s="104">
        <f t="shared" si="14"/>
        <v>0</v>
      </c>
      <c r="L82" s="104">
        <v>0</v>
      </c>
      <c r="M82" s="104">
        <v>0</v>
      </c>
      <c r="N82" s="104">
        <f t="shared" si="15"/>
        <v>0</v>
      </c>
      <c r="O82" s="104">
        <v>0</v>
      </c>
      <c r="P82" s="104">
        <v>0</v>
      </c>
      <c r="Q82" s="104">
        <f t="shared" si="16"/>
        <v>9555532.9600000009</v>
      </c>
      <c r="R82" s="95">
        <v>0</v>
      </c>
      <c r="S82" s="95">
        <f t="shared" si="10"/>
        <v>9555532.9600000009</v>
      </c>
      <c r="T82" s="160">
        <v>9555532.9600000009</v>
      </c>
      <c r="U82" s="95">
        <v>0</v>
      </c>
    </row>
    <row r="83" spans="1:21" ht="12" customHeight="1" x14ac:dyDescent="0.2">
      <c r="A83" s="105">
        <v>71</v>
      </c>
      <c r="B83" s="107" t="s">
        <v>131</v>
      </c>
      <c r="C83" s="111" t="s">
        <v>422</v>
      </c>
      <c r="D83" s="104">
        <f t="shared" si="11"/>
        <v>8428290.9000000004</v>
      </c>
      <c r="E83" s="104">
        <f t="shared" si="12"/>
        <v>0</v>
      </c>
      <c r="F83" s="104">
        <v>0</v>
      </c>
      <c r="G83" s="104">
        <v>0</v>
      </c>
      <c r="H83" s="104">
        <f t="shared" si="13"/>
        <v>0</v>
      </c>
      <c r="I83" s="104">
        <v>0</v>
      </c>
      <c r="J83" s="104">
        <v>0</v>
      </c>
      <c r="K83" s="104">
        <f t="shared" si="14"/>
        <v>0</v>
      </c>
      <c r="L83" s="104">
        <v>0</v>
      </c>
      <c r="M83" s="104">
        <v>0</v>
      </c>
      <c r="N83" s="104">
        <f t="shared" si="15"/>
        <v>0</v>
      </c>
      <c r="O83" s="104">
        <v>0</v>
      </c>
      <c r="P83" s="104">
        <v>0</v>
      </c>
      <c r="Q83" s="104">
        <f t="shared" si="16"/>
        <v>8428290.9000000004</v>
      </c>
      <c r="R83" s="95">
        <v>0</v>
      </c>
      <c r="S83" s="95">
        <f t="shared" si="10"/>
        <v>8428290.9000000004</v>
      </c>
      <c r="T83" s="160">
        <v>8428290.9000000004</v>
      </c>
      <c r="U83" s="95">
        <v>0</v>
      </c>
    </row>
    <row r="84" spans="1:21" ht="12" customHeight="1" x14ac:dyDescent="0.2">
      <c r="A84" s="105">
        <v>72</v>
      </c>
      <c r="B84" s="110" t="s">
        <v>132</v>
      </c>
      <c r="C84" s="111" t="s">
        <v>133</v>
      </c>
      <c r="D84" s="104">
        <f t="shared" si="11"/>
        <v>283325440.13999999</v>
      </c>
      <c r="E84" s="104">
        <f t="shared" si="12"/>
        <v>87907464.019999996</v>
      </c>
      <c r="F84" s="104">
        <v>5098901.0599999996</v>
      </c>
      <c r="G84" s="104">
        <v>82808562.959999993</v>
      </c>
      <c r="H84" s="104">
        <f t="shared" si="13"/>
        <v>125661581.47</v>
      </c>
      <c r="I84" s="104">
        <v>117786366.64</v>
      </c>
      <c r="J84" s="104">
        <v>6437583</v>
      </c>
      <c r="K84" s="104">
        <f t="shared" si="14"/>
        <v>1437631.83</v>
      </c>
      <c r="L84" s="104">
        <v>754908.12</v>
      </c>
      <c r="M84" s="104">
        <v>682723.71</v>
      </c>
      <c r="N84" s="104">
        <f t="shared" si="15"/>
        <v>27321360.990000002</v>
      </c>
      <c r="O84" s="104">
        <v>22600341.280000001</v>
      </c>
      <c r="P84" s="104">
        <v>4721019.71</v>
      </c>
      <c r="Q84" s="104">
        <f t="shared" si="16"/>
        <v>42435033.659999996</v>
      </c>
      <c r="R84" s="95">
        <v>2464023.5900000017</v>
      </c>
      <c r="S84" s="95">
        <f t="shared" si="10"/>
        <v>39971010.069999993</v>
      </c>
      <c r="T84" s="160">
        <v>8958052.0899999999</v>
      </c>
      <c r="U84" s="95">
        <v>31012957.979999997</v>
      </c>
    </row>
    <row r="85" spans="1:21" ht="12" customHeight="1" x14ac:dyDescent="0.2">
      <c r="A85" s="105">
        <v>73</v>
      </c>
      <c r="B85" s="107" t="s">
        <v>134</v>
      </c>
      <c r="C85" s="111" t="s">
        <v>423</v>
      </c>
      <c r="D85" s="104">
        <f t="shared" si="11"/>
        <v>466053224.72999996</v>
      </c>
      <c r="E85" s="104">
        <f t="shared" si="12"/>
        <v>32327311.079999998</v>
      </c>
      <c r="F85" s="104">
        <v>11552104</v>
      </c>
      <c r="G85" s="104">
        <v>20775207.079999998</v>
      </c>
      <c r="H85" s="104">
        <f t="shared" si="13"/>
        <v>293964933.70999998</v>
      </c>
      <c r="I85" s="104">
        <v>278642074.70999998</v>
      </c>
      <c r="J85" s="104">
        <v>15322859</v>
      </c>
      <c r="K85" s="104">
        <f t="shared" si="14"/>
        <v>0</v>
      </c>
      <c r="L85" s="104">
        <v>0</v>
      </c>
      <c r="M85" s="104">
        <v>0</v>
      </c>
      <c r="N85" s="104">
        <f t="shared" si="15"/>
        <v>70792511.409999996</v>
      </c>
      <c r="O85" s="104">
        <v>58341121.600000001</v>
      </c>
      <c r="P85" s="104">
        <v>12451389.810000001</v>
      </c>
      <c r="Q85" s="104">
        <f t="shared" si="16"/>
        <v>68968468.530000016</v>
      </c>
      <c r="R85" s="95">
        <v>17118883.970000017</v>
      </c>
      <c r="S85" s="95">
        <f t="shared" si="10"/>
        <v>51849584.559999995</v>
      </c>
      <c r="T85" s="160">
        <v>0</v>
      </c>
      <c r="U85" s="95">
        <v>51849584.559999995</v>
      </c>
    </row>
    <row r="86" spans="1:21" ht="12" customHeight="1" x14ac:dyDescent="0.2">
      <c r="A86" s="105">
        <v>74</v>
      </c>
      <c r="B86" s="110" t="s">
        <v>135</v>
      </c>
      <c r="C86" s="111" t="s">
        <v>35</v>
      </c>
      <c r="D86" s="104">
        <f t="shared" si="11"/>
        <v>238324579.33999997</v>
      </c>
      <c r="E86" s="104">
        <f t="shared" si="12"/>
        <v>6413777.4199999999</v>
      </c>
      <c r="F86" s="104">
        <v>6413777.4199999999</v>
      </c>
      <c r="G86" s="104">
        <v>0</v>
      </c>
      <c r="H86" s="104">
        <f t="shared" si="13"/>
        <v>163845444.44999999</v>
      </c>
      <c r="I86" s="104">
        <v>155528794.44999999</v>
      </c>
      <c r="J86" s="104">
        <v>8316650</v>
      </c>
      <c r="K86" s="104">
        <f t="shared" si="14"/>
        <v>0</v>
      </c>
      <c r="L86" s="104">
        <v>0</v>
      </c>
      <c r="M86" s="104">
        <v>0</v>
      </c>
      <c r="N86" s="104">
        <f t="shared" si="15"/>
        <v>30486549.43</v>
      </c>
      <c r="O86" s="104">
        <v>26156022.43</v>
      </c>
      <c r="P86" s="104">
        <v>4330527</v>
      </c>
      <c r="Q86" s="104">
        <f t="shared" si="16"/>
        <v>37578808.039999999</v>
      </c>
      <c r="R86" s="95">
        <v>4420323.6000000034</v>
      </c>
      <c r="S86" s="95">
        <f t="shared" si="10"/>
        <v>33158484.439999998</v>
      </c>
      <c r="T86" s="160">
        <v>5465617.9299999997</v>
      </c>
      <c r="U86" s="95">
        <v>27692866.509999998</v>
      </c>
    </row>
    <row r="87" spans="1:21" ht="12" customHeight="1" x14ac:dyDescent="0.2">
      <c r="A87" s="105">
        <v>75</v>
      </c>
      <c r="B87" s="112" t="s">
        <v>136</v>
      </c>
      <c r="C87" s="113" t="s">
        <v>436</v>
      </c>
      <c r="D87" s="104">
        <f t="shared" si="11"/>
        <v>164863961.18000001</v>
      </c>
      <c r="E87" s="104">
        <f t="shared" si="12"/>
        <v>4316170.1500000004</v>
      </c>
      <c r="F87" s="104">
        <v>4316170.1500000004</v>
      </c>
      <c r="G87" s="104">
        <v>0</v>
      </c>
      <c r="H87" s="104">
        <f t="shared" si="13"/>
        <v>106970150.53</v>
      </c>
      <c r="I87" s="104">
        <v>101412430.53</v>
      </c>
      <c r="J87" s="104">
        <v>5557720</v>
      </c>
      <c r="K87" s="104">
        <f t="shared" si="14"/>
        <v>0</v>
      </c>
      <c r="L87" s="104">
        <v>0</v>
      </c>
      <c r="M87" s="104">
        <v>0</v>
      </c>
      <c r="N87" s="104">
        <f t="shared" si="15"/>
        <v>23151824.66</v>
      </c>
      <c r="O87" s="104">
        <v>19224726.18</v>
      </c>
      <c r="P87" s="104">
        <v>3927098.48</v>
      </c>
      <c r="Q87" s="104">
        <f t="shared" si="16"/>
        <v>30425815.840000007</v>
      </c>
      <c r="R87" s="95">
        <v>5261743.0800000019</v>
      </c>
      <c r="S87" s="95">
        <f t="shared" si="10"/>
        <v>25164072.760000005</v>
      </c>
      <c r="T87" s="160">
        <v>4992583.7100000009</v>
      </c>
      <c r="U87" s="95">
        <v>20171489.050000004</v>
      </c>
    </row>
    <row r="88" spans="1:21" ht="12" customHeight="1" x14ac:dyDescent="0.2">
      <c r="A88" s="105">
        <v>76</v>
      </c>
      <c r="B88" s="107" t="s">
        <v>137</v>
      </c>
      <c r="C88" s="111" t="s">
        <v>36</v>
      </c>
      <c r="D88" s="104">
        <f t="shared" si="11"/>
        <v>387410314.92000008</v>
      </c>
      <c r="E88" s="104">
        <f t="shared" si="12"/>
        <v>11511009</v>
      </c>
      <c r="F88" s="104">
        <v>11511009</v>
      </c>
      <c r="G88" s="104">
        <v>0</v>
      </c>
      <c r="H88" s="104">
        <f t="shared" si="13"/>
        <v>261961565.46000001</v>
      </c>
      <c r="I88" s="104">
        <v>248518869.83000001</v>
      </c>
      <c r="J88" s="104">
        <v>13442695.630000001</v>
      </c>
      <c r="K88" s="104">
        <f t="shared" si="14"/>
        <v>0</v>
      </c>
      <c r="L88" s="104">
        <v>0</v>
      </c>
      <c r="M88" s="104">
        <v>0</v>
      </c>
      <c r="N88" s="104">
        <f t="shared" si="15"/>
        <v>44344066</v>
      </c>
      <c r="O88" s="104">
        <v>35358209</v>
      </c>
      <c r="P88" s="104">
        <v>8985857</v>
      </c>
      <c r="Q88" s="104">
        <f t="shared" si="16"/>
        <v>69593674.460000008</v>
      </c>
      <c r="R88" s="95">
        <v>14806566.549999997</v>
      </c>
      <c r="S88" s="95">
        <f t="shared" si="10"/>
        <v>54787107.910000004</v>
      </c>
      <c r="T88" s="160">
        <v>7128119.54</v>
      </c>
      <c r="U88" s="95">
        <v>47658988.370000005</v>
      </c>
    </row>
    <row r="89" spans="1:21" ht="12" customHeight="1" x14ac:dyDescent="0.2">
      <c r="A89" s="105">
        <v>77</v>
      </c>
      <c r="B89" s="112" t="s">
        <v>138</v>
      </c>
      <c r="C89" s="113" t="s">
        <v>50</v>
      </c>
      <c r="D89" s="104">
        <f t="shared" si="11"/>
        <v>130234906.07000001</v>
      </c>
      <c r="E89" s="104">
        <f t="shared" si="12"/>
        <v>105459461.22</v>
      </c>
      <c r="F89" s="104">
        <v>0</v>
      </c>
      <c r="G89" s="104">
        <v>105459461.22</v>
      </c>
      <c r="H89" s="104">
        <f t="shared" si="13"/>
        <v>2339499.52</v>
      </c>
      <c r="I89" s="104">
        <v>0</v>
      </c>
      <c r="J89" s="104">
        <v>0</v>
      </c>
      <c r="K89" s="104">
        <f t="shared" si="14"/>
        <v>2339499.52</v>
      </c>
      <c r="L89" s="104">
        <v>670141.94999999995</v>
      </c>
      <c r="M89" s="104">
        <v>1669357.57</v>
      </c>
      <c r="N89" s="104">
        <f t="shared" si="15"/>
        <v>0</v>
      </c>
      <c r="O89" s="104">
        <v>0</v>
      </c>
      <c r="P89" s="104">
        <v>0</v>
      </c>
      <c r="Q89" s="104">
        <f t="shared" si="16"/>
        <v>22435945.330000013</v>
      </c>
      <c r="R89" s="95">
        <v>11407293.860000014</v>
      </c>
      <c r="S89" s="95">
        <f t="shared" si="10"/>
        <v>11028651.469999999</v>
      </c>
      <c r="T89" s="160">
        <v>0</v>
      </c>
      <c r="U89" s="95">
        <v>11028651.469999999</v>
      </c>
    </row>
    <row r="90" spans="1:21" ht="12" customHeight="1" x14ac:dyDescent="0.2">
      <c r="A90" s="105">
        <v>78</v>
      </c>
      <c r="B90" s="107" t="s">
        <v>139</v>
      </c>
      <c r="C90" s="111" t="s">
        <v>424</v>
      </c>
      <c r="D90" s="104">
        <f t="shared" si="11"/>
        <v>325546884.28999996</v>
      </c>
      <c r="E90" s="104">
        <f t="shared" si="12"/>
        <v>8632272</v>
      </c>
      <c r="F90" s="104">
        <v>8632272</v>
      </c>
      <c r="G90" s="104">
        <v>0</v>
      </c>
      <c r="H90" s="104">
        <f t="shared" si="13"/>
        <v>219466733.78</v>
      </c>
      <c r="I90" s="104">
        <v>207949213.78</v>
      </c>
      <c r="J90" s="104">
        <v>11517520</v>
      </c>
      <c r="K90" s="104">
        <f t="shared" si="14"/>
        <v>0</v>
      </c>
      <c r="L90" s="104">
        <v>0</v>
      </c>
      <c r="M90" s="104">
        <v>0</v>
      </c>
      <c r="N90" s="104">
        <f t="shared" si="15"/>
        <v>47991881.109999999</v>
      </c>
      <c r="O90" s="104">
        <v>39469791.399999999</v>
      </c>
      <c r="P90" s="104">
        <v>8522089.7100000009</v>
      </c>
      <c r="Q90" s="104">
        <f t="shared" si="16"/>
        <v>49455997.400000006</v>
      </c>
      <c r="R90" s="95">
        <v>8969164.0399999972</v>
      </c>
      <c r="S90" s="95">
        <f t="shared" si="10"/>
        <v>40486833.360000007</v>
      </c>
      <c r="T90" s="160">
        <v>3295721.77</v>
      </c>
      <c r="U90" s="95">
        <v>37191111.590000004</v>
      </c>
    </row>
    <row r="91" spans="1:21" ht="12" customHeight="1" x14ac:dyDescent="0.2">
      <c r="A91" s="105">
        <v>79</v>
      </c>
      <c r="B91" s="112" t="s">
        <v>140</v>
      </c>
      <c r="C91" s="113" t="s">
        <v>313</v>
      </c>
      <c r="D91" s="104">
        <f t="shared" si="11"/>
        <v>16237023.180000003</v>
      </c>
      <c r="E91" s="104">
        <f t="shared" si="12"/>
        <v>0</v>
      </c>
      <c r="F91" s="104">
        <v>0</v>
      </c>
      <c r="G91" s="104">
        <v>0</v>
      </c>
      <c r="H91" s="104">
        <f t="shared" si="13"/>
        <v>0</v>
      </c>
      <c r="I91" s="104">
        <v>0</v>
      </c>
      <c r="J91" s="104">
        <v>0</v>
      </c>
      <c r="K91" s="104">
        <f t="shared" si="14"/>
        <v>0</v>
      </c>
      <c r="L91" s="104">
        <v>0</v>
      </c>
      <c r="M91" s="104">
        <v>0</v>
      </c>
      <c r="N91" s="104">
        <f t="shared" si="15"/>
        <v>0</v>
      </c>
      <c r="O91" s="104">
        <v>0</v>
      </c>
      <c r="P91" s="104">
        <v>0</v>
      </c>
      <c r="Q91" s="104">
        <f t="shared" si="16"/>
        <v>16237023.180000003</v>
      </c>
      <c r="R91" s="95">
        <v>16237023.180000003</v>
      </c>
      <c r="S91" s="95">
        <f t="shared" si="10"/>
        <v>0</v>
      </c>
      <c r="T91" s="160">
        <v>0</v>
      </c>
      <c r="U91" s="95">
        <v>0</v>
      </c>
    </row>
    <row r="92" spans="1:21" ht="12" customHeight="1" x14ac:dyDescent="0.2">
      <c r="A92" s="105">
        <v>80</v>
      </c>
      <c r="B92" s="109" t="s">
        <v>141</v>
      </c>
      <c r="C92" s="117" t="s">
        <v>262</v>
      </c>
      <c r="D92" s="104">
        <f t="shared" si="11"/>
        <v>0</v>
      </c>
      <c r="E92" s="104">
        <f t="shared" si="12"/>
        <v>0</v>
      </c>
      <c r="F92" s="104">
        <v>0</v>
      </c>
      <c r="G92" s="104">
        <v>0</v>
      </c>
      <c r="H92" s="104">
        <f t="shared" si="13"/>
        <v>0</v>
      </c>
      <c r="I92" s="104">
        <v>0</v>
      </c>
      <c r="J92" s="104">
        <v>0</v>
      </c>
      <c r="K92" s="104">
        <f t="shared" si="14"/>
        <v>0</v>
      </c>
      <c r="L92" s="104">
        <v>0</v>
      </c>
      <c r="M92" s="104">
        <v>0</v>
      </c>
      <c r="N92" s="104">
        <f t="shared" si="15"/>
        <v>0</v>
      </c>
      <c r="O92" s="104">
        <v>0</v>
      </c>
      <c r="P92" s="104">
        <v>0</v>
      </c>
      <c r="Q92" s="104">
        <f t="shared" si="16"/>
        <v>0</v>
      </c>
      <c r="R92" s="95">
        <v>0</v>
      </c>
      <c r="S92" s="95">
        <f t="shared" si="10"/>
        <v>0</v>
      </c>
      <c r="T92" s="160">
        <v>0</v>
      </c>
      <c r="U92" s="95">
        <v>0</v>
      </c>
    </row>
    <row r="93" spans="1:21" ht="22.5" customHeight="1" x14ac:dyDescent="0.2">
      <c r="A93" s="283">
        <v>81</v>
      </c>
      <c r="B93" s="286" t="s">
        <v>142</v>
      </c>
      <c r="C93" s="111" t="s">
        <v>252</v>
      </c>
      <c r="D93" s="104">
        <f t="shared" si="11"/>
        <v>26958102.309999995</v>
      </c>
      <c r="E93" s="104">
        <f t="shared" si="12"/>
        <v>1074533</v>
      </c>
      <c r="F93" s="104">
        <v>1074533</v>
      </c>
      <c r="G93" s="104">
        <v>0</v>
      </c>
      <c r="H93" s="104">
        <f t="shared" si="13"/>
        <v>8710740.7899999991</v>
      </c>
      <c r="I93" s="104">
        <v>8087026</v>
      </c>
      <c r="J93" s="104">
        <v>623714.79</v>
      </c>
      <c r="K93" s="104">
        <f t="shared" si="14"/>
        <v>0</v>
      </c>
      <c r="L93" s="104">
        <v>0</v>
      </c>
      <c r="M93" s="104">
        <v>0</v>
      </c>
      <c r="N93" s="104">
        <f t="shared" si="15"/>
        <v>7194554.4000000004</v>
      </c>
      <c r="O93" s="104">
        <v>6834320.9800000004</v>
      </c>
      <c r="P93" s="104">
        <v>360233.42</v>
      </c>
      <c r="Q93" s="104">
        <f t="shared" si="16"/>
        <v>9978274.1199999992</v>
      </c>
      <c r="R93" s="104">
        <v>8179193.0699999994</v>
      </c>
      <c r="S93" s="95">
        <f t="shared" si="10"/>
        <v>1799081.0500000003</v>
      </c>
      <c r="T93" s="160">
        <v>0</v>
      </c>
      <c r="U93" s="95">
        <v>1799081.0500000003</v>
      </c>
    </row>
    <row r="94" spans="1:21" ht="36" customHeight="1" x14ac:dyDescent="0.2">
      <c r="A94" s="284"/>
      <c r="B94" s="287"/>
      <c r="C94" s="113" t="s">
        <v>311</v>
      </c>
      <c r="D94" s="104">
        <f t="shared" si="11"/>
        <v>21731769.509999998</v>
      </c>
      <c r="E94" s="104">
        <f t="shared" si="12"/>
        <v>1074533</v>
      </c>
      <c r="F94" s="104">
        <v>1074533</v>
      </c>
      <c r="G94" s="104">
        <v>0</v>
      </c>
      <c r="H94" s="104">
        <f t="shared" si="13"/>
        <v>8710740.7899999991</v>
      </c>
      <c r="I94" s="104">
        <v>8087026</v>
      </c>
      <c r="J94" s="104">
        <v>623714.79</v>
      </c>
      <c r="K94" s="104">
        <f t="shared" si="14"/>
        <v>0</v>
      </c>
      <c r="L94" s="104">
        <v>0</v>
      </c>
      <c r="M94" s="104">
        <v>0</v>
      </c>
      <c r="N94" s="104">
        <f t="shared" si="15"/>
        <v>7194554.4000000004</v>
      </c>
      <c r="O94" s="104">
        <v>6834320.9800000004</v>
      </c>
      <c r="P94" s="104">
        <v>360233.42</v>
      </c>
      <c r="Q94" s="104">
        <f t="shared" si="16"/>
        <v>4751941.3199999984</v>
      </c>
      <c r="R94" s="95">
        <v>2952860.2699999982</v>
      </c>
      <c r="S94" s="95">
        <f t="shared" si="10"/>
        <v>1799081.0500000003</v>
      </c>
      <c r="T94" s="160">
        <v>0</v>
      </c>
      <c r="U94" s="95">
        <v>1799081.0500000003</v>
      </c>
    </row>
    <row r="95" spans="1:21" ht="25.5" customHeight="1" x14ac:dyDescent="0.2">
      <c r="A95" s="284"/>
      <c r="B95" s="287"/>
      <c r="C95" s="113" t="s">
        <v>253</v>
      </c>
      <c r="D95" s="104">
        <f t="shared" si="11"/>
        <v>3234692.8000000003</v>
      </c>
      <c r="E95" s="104">
        <f t="shared" si="12"/>
        <v>0</v>
      </c>
      <c r="F95" s="104">
        <v>0</v>
      </c>
      <c r="G95" s="104">
        <v>0</v>
      </c>
      <c r="H95" s="104">
        <f t="shared" si="13"/>
        <v>0</v>
      </c>
      <c r="I95" s="104">
        <v>0</v>
      </c>
      <c r="J95" s="104">
        <v>0</v>
      </c>
      <c r="K95" s="104">
        <f t="shared" si="14"/>
        <v>0</v>
      </c>
      <c r="L95" s="104">
        <v>0</v>
      </c>
      <c r="M95" s="104">
        <v>0</v>
      </c>
      <c r="N95" s="104">
        <f t="shared" si="15"/>
        <v>0</v>
      </c>
      <c r="O95" s="104">
        <v>0</v>
      </c>
      <c r="P95" s="104">
        <v>0</v>
      </c>
      <c r="Q95" s="104">
        <f t="shared" si="16"/>
        <v>3234692.8000000003</v>
      </c>
      <c r="R95" s="95">
        <v>3234692.8000000003</v>
      </c>
      <c r="S95" s="95">
        <f t="shared" si="10"/>
        <v>0</v>
      </c>
      <c r="T95" s="160">
        <v>0</v>
      </c>
      <c r="U95" s="95">
        <v>0</v>
      </c>
    </row>
    <row r="96" spans="1:21" ht="38.25" customHeight="1" x14ac:dyDescent="0.2">
      <c r="A96" s="285"/>
      <c r="B96" s="288"/>
      <c r="C96" s="118" t="s">
        <v>312</v>
      </c>
      <c r="D96" s="104">
        <f t="shared" si="11"/>
        <v>1991640</v>
      </c>
      <c r="E96" s="104">
        <f t="shared" si="12"/>
        <v>0</v>
      </c>
      <c r="F96" s="104">
        <v>0</v>
      </c>
      <c r="G96" s="104">
        <v>0</v>
      </c>
      <c r="H96" s="104">
        <f t="shared" si="13"/>
        <v>0</v>
      </c>
      <c r="I96" s="104">
        <v>0</v>
      </c>
      <c r="J96" s="104">
        <v>0</v>
      </c>
      <c r="K96" s="104">
        <f t="shared" si="14"/>
        <v>0</v>
      </c>
      <c r="L96" s="104">
        <v>0</v>
      </c>
      <c r="M96" s="104">
        <v>0</v>
      </c>
      <c r="N96" s="104">
        <f t="shared" si="15"/>
        <v>0</v>
      </c>
      <c r="O96" s="104">
        <v>0</v>
      </c>
      <c r="P96" s="104">
        <v>0</v>
      </c>
      <c r="Q96" s="104">
        <f t="shared" si="16"/>
        <v>1991640</v>
      </c>
      <c r="R96" s="95">
        <v>1991640</v>
      </c>
      <c r="S96" s="95">
        <f t="shared" si="10"/>
        <v>0</v>
      </c>
      <c r="T96" s="160">
        <v>0</v>
      </c>
      <c r="U96" s="95">
        <v>0</v>
      </c>
    </row>
    <row r="97" spans="1:21" ht="12" customHeight="1" x14ac:dyDescent="0.2">
      <c r="A97" s="105">
        <v>82</v>
      </c>
      <c r="B97" s="109" t="s">
        <v>143</v>
      </c>
      <c r="C97" s="108" t="s">
        <v>49</v>
      </c>
      <c r="D97" s="104">
        <f t="shared" si="11"/>
        <v>1518399.9400000011</v>
      </c>
      <c r="E97" s="104">
        <f t="shared" si="12"/>
        <v>0</v>
      </c>
      <c r="F97" s="104">
        <v>0</v>
      </c>
      <c r="G97" s="104">
        <v>0</v>
      </c>
      <c r="H97" s="104">
        <f t="shared" si="13"/>
        <v>0</v>
      </c>
      <c r="I97" s="104">
        <v>0</v>
      </c>
      <c r="J97" s="104">
        <v>0</v>
      </c>
      <c r="K97" s="104">
        <f t="shared" si="14"/>
        <v>0</v>
      </c>
      <c r="L97" s="104">
        <v>0</v>
      </c>
      <c r="M97" s="104">
        <v>0</v>
      </c>
      <c r="N97" s="104">
        <f t="shared" si="15"/>
        <v>0</v>
      </c>
      <c r="O97" s="104">
        <v>0</v>
      </c>
      <c r="P97" s="104">
        <v>0</v>
      </c>
      <c r="Q97" s="104">
        <f t="shared" si="16"/>
        <v>1518399.9400000011</v>
      </c>
      <c r="R97" s="95">
        <v>1518399.9400000011</v>
      </c>
      <c r="S97" s="95">
        <f t="shared" si="10"/>
        <v>0</v>
      </c>
      <c r="T97" s="160">
        <v>0</v>
      </c>
      <c r="U97" s="95">
        <v>0</v>
      </c>
    </row>
    <row r="98" spans="1:21" ht="12" customHeight="1" x14ac:dyDescent="0.2">
      <c r="A98" s="105">
        <v>83</v>
      </c>
      <c r="B98" s="109" t="s">
        <v>144</v>
      </c>
      <c r="C98" s="113" t="s">
        <v>145</v>
      </c>
      <c r="D98" s="104">
        <f t="shared" si="11"/>
        <v>13146446.739999998</v>
      </c>
      <c r="E98" s="104">
        <f t="shared" si="12"/>
        <v>411221</v>
      </c>
      <c r="F98" s="104">
        <v>411221</v>
      </c>
      <c r="G98" s="104">
        <v>0</v>
      </c>
      <c r="H98" s="104">
        <f t="shared" si="13"/>
        <v>9448491.9699999988</v>
      </c>
      <c r="I98" s="104">
        <v>8975579.5999999996</v>
      </c>
      <c r="J98" s="104">
        <v>472912.37</v>
      </c>
      <c r="K98" s="104">
        <f t="shared" si="14"/>
        <v>0</v>
      </c>
      <c r="L98" s="104">
        <v>0</v>
      </c>
      <c r="M98" s="104">
        <v>0</v>
      </c>
      <c r="N98" s="104">
        <f t="shared" si="15"/>
        <v>1138615.2</v>
      </c>
      <c r="O98" s="104">
        <v>921555</v>
      </c>
      <c r="P98" s="104">
        <v>217060.2</v>
      </c>
      <c r="Q98" s="104">
        <f t="shared" si="16"/>
        <v>2148118.5699999994</v>
      </c>
      <c r="R98" s="95">
        <v>176437.9399999993</v>
      </c>
      <c r="S98" s="95">
        <f t="shared" si="10"/>
        <v>1971680.63</v>
      </c>
      <c r="T98" s="160">
        <v>193533.8</v>
      </c>
      <c r="U98" s="95">
        <v>1778146.8299999998</v>
      </c>
    </row>
    <row r="99" spans="1:21" ht="12" customHeight="1" x14ac:dyDescent="0.2">
      <c r="A99" s="105">
        <v>84</v>
      </c>
      <c r="B99" s="110" t="s">
        <v>146</v>
      </c>
      <c r="C99" s="111" t="s">
        <v>147</v>
      </c>
      <c r="D99" s="104">
        <f t="shared" si="11"/>
        <v>87880954.900000006</v>
      </c>
      <c r="E99" s="104">
        <f t="shared" si="12"/>
        <v>2431309</v>
      </c>
      <c r="F99" s="104">
        <v>2431309</v>
      </c>
      <c r="G99" s="104">
        <v>0</v>
      </c>
      <c r="H99" s="104">
        <f t="shared" si="13"/>
        <v>58685136.840000004</v>
      </c>
      <c r="I99" s="104">
        <v>55643952.840000004</v>
      </c>
      <c r="J99" s="104">
        <v>3041184</v>
      </c>
      <c r="K99" s="104">
        <f t="shared" si="14"/>
        <v>0</v>
      </c>
      <c r="L99" s="104">
        <v>0</v>
      </c>
      <c r="M99" s="104">
        <v>0</v>
      </c>
      <c r="N99" s="104">
        <f t="shared" si="15"/>
        <v>11232822.809999999</v>
      </c>
      <c r="O99" s="104">
        <v>9074489.4499999993</v>
      </c>
      <c r="P99" s="104">
        <v>2158333.36</v>
      </c>
      <c r="Q99" s="104">
        <f t="shared" si="16"/>
        <v>15531686.25</v>
      </c>
      <c r="R99" s="95">
        <v>2687238.5799999991</v>
      </c>
      <c r="S99" s="95">
        <f t="shared" si="10"/>
        <v>12844447.67</v>
      </c>
      <c r="T99" s="160">
        <v>2764400.9</v>
      </c>
      <c r="U99" s="95">
        <v>10080046.77</v>
      </c>
    </row>
    <row r="100" spans="1:21" ht="12" customHeight="1" x14ac:dyDescent="0.2">
      <c r="A100" s="105">
        <v>85</v>
      </c>
      <c r="B100" s="109" t="s">
        <v>148</v>
      </c>
      <c r="C100" s="108" t="s">
        <v>27</v>
      </c>
      <c r="D100" s="104">
        <f t="shared" si="11"/>
        <v>47392505.109999999</v>
      </c>
      <c r="E100" s="104">
        <f t="shared" si="12"/>
        <v>11207641.9</v>
      </c>
      <c r="F100" s="104">
        <v>1026015.75</v>
      </c>
      <c r="G100" s="104">
        <v>10181626.15</v>
      </c>
      <c r="H100" s="104">
        <f t="shared" si="13"/>
        <v>24796950.27</v>
      </c>
      <c r="I100" s="104">
        <v>23163812.27</v>
      </c>
      <c r="J100" s="104">
        <v>1271338</v>
      </c>
      <c r="K100" s="104">
        <f t="shared" si="14"/>
        <v>361800</v>
      </c>
      <c r="L100" s="104">
        <v>0</v>
      </c>
      <c r="M100" s="104">
        <v>361800</v>
      </c>
      <c r="N100" s="104">
        <f t="shared" si="15"/>
        <v>3669869.18</v>
      </c>
      <c r="O100" s="104">
        <v>3076886.18</v>
      </c>
      <c r="P100" s="104">
        <v>592983</v>
      </c>
      <c r="Q100" s="104">
        <f t="shared" si="16"/>
        <v>7718043.7599999998</v>
      </c>
      <c r="R100" s="95">
        <v>380438.02999999933</v>
      </c>
      <c r="S100" s="95">
        <f t="shared" si="10"/>
        <v>7337605.7300000004</v>
      </c>
      <c r="T100" s="160">
        <v>1626187.4599999997</v>
      </c>
      <c r="U100" s="95">
        <v>5711418.2700000005</v>
      </c>
    </row>
    <row r="101" spans="1:21" ht="12" customHeight="1" x14ac:dyDescent="0.2">
      <c r="A101" s="105">
        <v>86</v>
      </c>
      <c r="B101" s="110" t="s">
        <v>149</v>
      </c>
      <c r="C101" s="111" t="s">
        <v>12</v>
      </c>
      <c r="D101" s="104">
        <f t="shared" si="11"/>
        <v>50166450.129999995</v>
      </c>
      <c r="E101" s="104">
        <f t="shared" si="12"/>
        <v>13992690.460000001</v>
      </c>
      <c r="F101" s="104">
        <v>1018440</v>
      </c>
      <c r="G101" s="104">
        <v>12974250.460000001</v>
      </c>
      <c r="H101" s="104">
        <f t="shared" si="13"/>
        <v>24366046.73</v>
      </c>
      <c r="I101" s="104">
        <v>22949308.550000001</v>
      </c>
      <c r="J101" s="104">
        <v>1262830</v>
      </c>
      <c r="K101" s="104">
        <f t="shared" si="14"/>
        <v>153908.18</v>
      </c>
      <c r="L101" s="104">
        <v>80792.45</v>
      </c>
      <c r="M101" s="104">
        <v>73115.73</v>
      </c>
      <c r="N101" s="104">
        <f t="shared" si="15"/>
        <v>3664912.9699999997</v>
      </c>
      <c r="O101" s="104">
        <v>2982825</v>
      </c>
      <c r="P101" s="104">
        <v>682087.97</v>
      </c>
      <c r="Q101" s="104">
        <f t="shared" si="16"/>
        <v>8142799.9699999997</v>
      </c>
      <c r="R101" s="95">
        <v>418680.45000000042</v>
      </c>
      <c r="S101" s="95">
        <f t="shared" si="10"/>
        <v>7724119.5199999996</v>
      </c>
      <c r="T101" s="160">
        <v>1739345.2799999998</v>
      </c>
      <c r="U101" s="95">
        <v>5984774.2400000002</v>
      </c>
    </row>
    <row r="102" spans="1:21" ht="12" customHeight="1" x14ac:dyDescent="0.2">
      <c r="A102" s="105">
        <v>87</v>
      </c>
      <c r="B102" s="110" t="s">
        <v>150</v>
      </c>
      <c r="C102" s="111" t="s">
        <v>26</v>
      </c>
      <c r="D102" s="104">
        <f t="shared" si="11"/>
        <v>142597387.13</v>
      </c>
      <c r="E102" s="104">
        <f t="shared" si="12"/>
        <v>37903420.059999995</v>
      </c>
      <c r="F102" s="104">
        <v>2793074.19</v>
      </c>
      <c r="G102" s="104">
        <v>35110345.869999997</v>
      </c>
      <c r="H102" s="104">
        <f t="shared" si="13"/>
        <v>68780149.920000002</v>
      </c>
      <c r="I102" s="104">
        <v>63710103.130000003</v>
      </c>
      <c r="J102" s="104">
        <v>3600404</v>
      </c>
      <c r="K102" s="104">
        <f t="shared" si="14"/>
        <v>1469642.79</v>
      </c>
      <c r="L102" s="104">
        <v>0</v>
      </c>
      <c r="M102" s="104">
        <v>1469642.79</v>
      </c>
      <c r="N102" s="104">
        <f t="shared" si="15"/>
        <v>12557066.129999999</v>
      </c>
      <c r="O102" s="104">
        <v>10014906</v>
      </c>
      <c r="P102" s="104">
        <v>2542160.13</v>
      </c>
      <c r="Q102" s="104">
        <f t="shared" si="16"/>
        <v>23356751.02</v>
      </c>
      <c r="R102" s="95">
        <v>2667728.6000000024</v>
      </c>
      <c r="S102" s="95">
        <f t="shared" si="10"/>
        <v>20689022.419999998</v>
      </c>
      <c r="T102" s="160">
        <v>4750130.53</v>
      </c>
      <c r="U102" s="95">
        <v>15938891.889999999</v>
      </c>
    </row>
    <row r="103" spans="1:21" ht="12" customHeight="1" x14ac:dyDescent="0.2">
      <c r="A103" s="105">
        <v>88</v>
      </c>
      <c r="B103" s="109" t="s">
        <v>151</v>
      </c>
      <c r="C103" s="113" t="s">
        <v>43</v>
      </c>
      <c r="D103" s="104">
        <f t="shared" si="11"/>
        <v>60388340.269999996</v>
      </c>
      <c r="E103" s="104">
        <f t="shared" si="12"/>
        <v>15485501.109999999</v>
      </c>
      <c r="F103" s="104">
        <v>1167964</v>
      </c>
      <c r="G103" s="104">
        <v>14317537.109999999</v>
      </c>
      <c r="H103" s="104">
        <f t="shared" si="13"/>
        <v>29913488.289999999</v>
      </c>
      <c r="I103" s="104">
        <v>28130746.289999999</v>
      </c>
      <c r="J103" s="104">
        <v>1520591</v>
      </c>
      <c r="K103" s="104">
        <f t="shared" si="14"/>
        <v>262151</v>
      </c>
      <c r="L103" s="104">
        <v>0</v>
      </c>
      <c r="M103" s="104">
        <v>262151</v>
      </c>
      <c r="N103" s="104">
        <f t="shared" si="15"/>
        <v>4452741.1500000004</v>
      </c>
      <c r="O103" s="104">
        <v>3502984.84</v>
      </c>
      <c r="P103" s="104">
        <v>949756.31</v>
      </c>
      <c r="Q103" s="104">
        <f t="shared" si="16"/>
        <v>10536609.720000001</v>
      </c>
      <c r="R103" s="95">
        <v>1336444.140000002</v>
      </c>
      <c r="S103" s="95">
        <f t="shared" si="10"/>
        <v>9200165.5799999982</v>
      </c>
      <c r="T103" s="160">
        <v>2055691.7099999997</v>
      </c>
      <c r="U103" s="95">
        <v>7144473.8699999982</v>
      </c>
    </row>
    <row r="104" spans="1:21" ht="12" customHeight="1" x14ac:dyDescent="0.2">
      <c r="A104" s="105">
        <v>89</v>
      </c>
      <c r="B104" s="107" t="s">
        <v>153</v>
      </c>
      <c r="C104" s="108" t="s">
        <v>28</v>
      </c>
      <c r="D104" s="104">
        <f t="shared" si="11"/>
        <v>187731068.06</v>
      </c>
      <c r="E104" s="104">
        <f t="shared" si="12"/>
        <v>56752367.710000001</v>
      </c>
      <c r="F104" s="104">
        <v>3545227</v>
      </c>
      <c r="G104" s="104">
        <v>53207140.710000001</v>
      </c>
      <c r="H104" s="104">
        <f t="shared" si="13"/>
        <v>84310131.950000003</v>
      </c>
      <c r="I104" s="104">
        <v>78143063.859999999</v>
      </c>
      <c r="J104" s="104">
        <v>4310325</v>
      </c>
      <c r="K104" s="104">
        <f t="shared" si="14"/>
        <v>1856743.09</v>
      </c>
      <c r="L104" s="104">
        <v>492277.82</v>
      </c>
      <c r="M104" s="104">
        <v>1364465.27</v>
      </c>
      <c r="N104" s="104">
        <f t="shared" si="15"/>
        <v>16016154.390000001</v>
      </c>
      <c r="O104" s="104">
        <v>12782901.810000001</v>
      </c>
      <c r="P104" s="104">
        <v>3233252.58</v>
      </c>
      <c r="Q104" s="104">
        <f t="shared" si="16"/>
        <v>30652414.010000005</v>
      </c>
      <c r="R104" s="95">
        <v>3482926.4400000041</v>
      </c>
      <c r="S104" s="95">
        <f t="shared" si="10"/>
        <v>27169487.57</v>
      </c>
      <c r="T104" s="160">
        <v>5972970.7999999989</v>
      </c>
      <c r="U104" s="95">
        <v>21196516.77</v>
      </c>
    </row>
    <row r="105" spans="1:21" ht="12" customHeight="1" x14ac:dyDescent="0.2">
      <c r="A105" s="105">
        <v>90</v>
      </c>
      <c r="B105" s="107" t="s">
        <v>154</v>
      </c>
      <c r="C105" s="108" t="s">
        <v>29</v>
      </c>
      <c r="D105" s="104">
        <f t="shared" si="11"/>
        <v>134560426.65000001</v>
      </c>
      <c r="E105" s="104">
        <f t="shared" si="12"/>
        <v>34569020.980000004</v>
      </c>
      <c r="F105" s="104">
        <v>2685182</v>
      </c>
      <c r="G105" s="104">
        <v>31883838.98</v>
      </c>
      <c r="H105" s="104">
        <f t="shared" si="13"/>
        <v>65980344</v>
      </c>
      <c r="I105" s="104">
        <v>61957072.329999998</v>
      </c>
      <c r="J105" s="104">
        <v>3310866</v>
      </c>
      <c r="K105" s="104">
        <f t="shared" si="14"/>
        <v>712405.67</v>
      </c>
      <c r="L105" s="104">
        <v>0</v>
      </c>
      <c r="M105" s="104">
        <v>712405.67</v>
      </c>
      <c r="N105" s="104">
        <f t="shared" si="15"/>
        <v>10443673.960000001</v>
      </c>
      <c r="O105" s="104">
        <v>8280425.5</v>
      </c>
      <c r="P105" s="104">
        <v>2163248.46</v>
      </c>
      <c r="Q105" s="104">
        <f t="shared" si="16"/>
        <v>23567387.710000001</v>
      </c>
      <c r="R105" s="95">
        <v>2896739.7500000019</v>
      </c>
      <c r="S105" s="95">
        <f t="shared" si="10"/>
        <v>20670647.960000001</v>
      </c>
      <c r="T105" s="160">
        <v>4662298.18</v>
      </c>
      <c r="U105" s="95">
        <v>16008349.779999999</v>
      </c>
    </row>
    <row r="106" spans="1:21" ht="12" customHeight="1" x14ac:dyDescent="0.2">
      <c r="A106" s="105">
        <v>91</v>
      </c>
      <c r="B106" s="110" t="s">
        <v>155</v>
      </c>
      <c r="C106" s="111" t="s">
        <v>14</v>
      </c>
      <c r="D106" s="104">
        <f t="shared" si="11"/>
        <v>46474235.069999993</v>
      </c>
      <c r="E106" s="104">
        <f t="shared" si="12"/>
        <v>12504340.859999999</v>
      </c>
      <c r="F106" s="104">
        <v>886413</v>
      </c>
      <c r="G106" s="104">
        <v>11617927.859999999</v>
      </c>
      <c r="H106" s="104">
        <f t="shared" si="13"/>
        <v>22968819.489999998</v>
      </c>
      <c r="I106" s="104">
        <v>21086648.489999998</v>
      </c>
      <c r="J106" s="104">
        <v>1205486</v>
      </c>
      <c r="K106" s="104">
        <f t="shared" si="14"/>
        <v>676685</v>
      </c>
      <c r="L106" s="104">
        <v>155162.96</v>
      </c>
      <c r="M106" s="104">
        <v>521522.04</v>
      </c>
      <c r="N106" s="104">
        <f t="shared" si="15"/>
        <v>3573816.4000000004</v>
      </c>
      <c r="O106" s="104">
        <v>2675533.62</v>
      </c>
      <c r="P106" s="104">
        <v>898282.78</v>
      </c>
      <c r="Q106" s="104">
        <f t="shared" si="16"/>
        <v>7427258.3199999984</v>
      </c>
      <c r="R106" s="95">
        <v>389720.53999999922</v>
      </c>
      <c r="S106" s="95">
        <f t="shared" si="10"/>
        <v>7037537.7799999993</v>
      </c>
      <c r="T106" s="160">
        <v>1603003.18</v>
      </c>
      <c r="U106" s="95">
        <v>5434534.5999999996</v>
      </c>
    </row>
    <row r="107" spans="1:21" ht="12" customHeight="1" x14ac:dyDescent="0.2">
      <c r="A107" s="105">
        <v>92</v>
      </c>
      <c r="B107" s="112" t="s">
        <v>156</v>
      </c>
      <c r="C107" s="113" t="s">
        <v>30</v>
      </c>
      <c r="D107" s="104">
        <f t="shared" si="11"/>
        <v>71594875.859999999</v>
      </c>
      <c r="E107" s="104">
        <f t="shared" si="12"/>
        <v>18371530.420000002</v>
      </c>
      <c r="F107" s="104">
        <v>1459914.35</v>
      </c>
      <c r="G107" s="104">
        <v>16911616.07</v>
      </c>
      <c r="H107" s="104">
        <f t="shared" si="13"/>
        <v>35402043.660000004</v>
      </c>
      <c r="I107" s="104">
        <v>33095047.039999999</v>
      </c>
      <c r="J107" s="104">
        <v>1930646.06</v>
      </c>
      <c r="K107" s="104">
        <f t="shared" si="14"/>
        <v>376350.56</v>
      </c>
      <c r="L107" s="104">
        <v>0</v>
      </c>
      <c r="M107" s="104">
        <v>376350.56</v>
      </c>
      <c r="N107" s="104">
        <f t="shared" si="15"/>
        <v>5507392.3399999999</v>
      </c>
      <c r="O107" s="104">
        <v>4256072.0999999996</v>
      </c>
      <c r="P107" s="104">
        <v>1251320.24</v>
      </c>
      <c r="Q107" s="104">
        <f t="shared" si="16"/>
        <v>12313909.439999999</v>
      </c>
      <c r="R107" s="95">
        <v>1007396.1000000001</v>
      </c>
      <c r="S107" s="95">
        <f t="shared" si="10"/>
        <v>11306513.34</v>
      </c>
      <c r="T107" s="160">
        <v>2532684.1599999997</v>
      </c>
      <c r="U107" s="95">
        <v>8773829.1799999997</v>
      </c>
    </row>
    <row r="108" spans="1:21" ht="12" customHeight="1" x14ac:dyDescent="0.2">
      <c r="A108" s="105">
        <v>93</v>
      </c>
      <c r="B108" s="107" t="s">
        <v>157</v>
      </c>
      <c r="C108" s="108" t="s">
        <v>15</v>
      </c>
      <c r="D108" s="104">
        <f t="shared" si="11"/>
        <v>68558365.5</v>
      </c>
      <c r="E108" s="104">
        <f t="shared" si="12"/>
        <v>18690172.389999997</v>
      </c>
      <c r="F108" s="104">
        <v>1427010.81</v>
      </c>
      <c r="G108" s="104">
        <v>17263161.579999998</v>
      </c>
      <c r="H108" s="104">
        <f t="shared" si="13"/>
        <v>33271976.629999999</v>
      </c>
      <c r="I108" s="104">
        <v>31059081.789999999</v>
      </c>
      <c r="J108" s="104">
        <v>1683442</v>
      </c>
      <c r="K108" s="104">
        <f t="shared" si="14"/>
        <v>529452.84000000008</v>
      </c>
      <c r="L108" s="104">
        <v>243265.44</v>
      </c>
      <c r="M108" s="104">
        <v>286187.40000000002</v>
      </c>
      <c r="N108" s="104">
        <f t="shared" si="15"/>
        <v>5124452.05</v>
      </c>
      <c r="O108" s="104">
        <v>4020708.82</v>
      </c>
      <c r="P108" s="104">
        <v>1103743.23</v>
      </c>
      <c r="Q108" s="104">
        <f t="shared" si="16"/>
        <v>11471764.43</v>
      </c>
      <c r="R108" s="95">
        <v>1016156.9799999985</v>
      </c>
      <c r="S108" s="95">
        <f t="shared" si="10"/>
        <v>10455607.450000001</v>
      </c>
      <c r="T108" s="160">
        <v>2416136.7500000005</v>
      </c>
      <c r="U108" s="95">
        <v>8039470.7000000011</v>
      </c>
    </row>
    <row r="109" spans="1:21" ht="12" customHeight="1" x14ac:dyDescent="0.2">
      <c r="A109" s="105">
        <v>94</v>
      </c>
      <c r="B109" s="109" t="s">
        <v>158</v>
      </c>
      <c r="C109" s="108" t="s">
        <v>13</v>
      </c>
      <c r="D109" s="104">
        <f t="shared" si="11"/>
        <v>92015558.629999995</v>
      </c>
      <c r="E109" s="104">
        <f t="shared" si="12"/>
        <v>25769396.559999999</v>
      </c>
      <c r="F109" s="104">
        <v>1673317</v>
      </c>
      <c r="G109" s="104">
        <v>24096079.559999999</v>
      </c>
      <c r="H109" s="104">
        <f t="shared" si="13"/>
        <v>40374646.339999996</v>
      </c>
      <c r="I109" s="104">
        <v>37772698.399999999</v>
      </c>
      <c r="J109" s="104">
        <v>1973511</v>
      </c>
      <c r="K109" s="104">
        <f t="shared" si="14"/>
        <v>628436.93999999994</v>
      </c>
      <c r="L109" s="104">
        <v>16803.73</v>
      </c>
      <c r="M109" s="104">
        <v>611633.21</v>
      </c>
      <c r="N109" s="104">
        <f t="shared" si="15"/>
        <v>7600060.4100000001</v>
      </c>
      <c r="O109" s="104">
        <v>6185593.79</v>
      </c>
      <c r="P109" s="104">
        <v>1414466.62</v>
      </c>
      <c r="Q109" s="104">
        <f t="shared" si="16"/>
        <v>18271455.32</v>
      </c>
      <c r="R109" s="95">
        <v>5388300.7200000016</v>
      </c>
      <c r="S109" s="95">
        <f t="shared" si="10"/>
        <v>12883154.6</v>
      </c>
      <c r="T109" s="160">
        <v>2889011.67</v>
      </c>
      <c r="U109" s="95">
        <v>9994142.9299999997</v>
      </c>
    </row>
    <row r="110" spans="1:21" ht="12" customHeight="1" x14ac:dyDescent="0.2">
      <c r="A110" s="105">
        <v>95</v>
      </c>
      <c r="B110" s="110" t="s">
        <v>159</v>
      </c>
      <c r="C110" s="111" t="s">
        <v>31</v>
      </c>
      <c r="D110" s="104">
        <f t="shared" si="11"/>
        <v>54032145.979999997</v>
      </c>
      <c r="E110" s="104">
        <f t="shared" si="12"/>
        <v>14218940.789999999</v>
      </c>
      <c r="F110" s="104">
        <v>1255998.92</v>
      </c>
      <c r="G110" s="104">
        <v>12962941.869999999</v>
      </c>
      <c r="H110" s="104">
        <f t="shared" si="13"/>
        <v>26419566.679999996</v>
      </c>
      <c r="I110" s="104">
        <v>24460164.989999998</v>
      </c>
      <c r="J110" s="104">
        <v>1401596.04</v>
      </c>
      <c r="K110" s="104">
        <f t="shared" si="14"/>
        <v>557805.65</v>
      </c>
      <c r="L110" s="104">
        <v>0</v>
      </c>
      <c r="M110" s="104">
        <v>557805.65</v>
      </c>
      <c r="N110" s="104">
        <f t="shared" si="15"/>
        <v>4067182.54</v>
      </c>
      <c r="O110" s="104">
        <v>3211328.34</v>
      </c>
      <c r="P110" s="104">
        <v>855854.2</v>
      </c>
      <c r="Q110" s="104">
        <f t="shared" si="16"/>
        <v>9326455.9699999988</v>
      </c>
      <c r="R110" s="95">
        <v>1132230.5999999999</v>
      </c>
      <c r="S110" s="95">
        <f t="shared" si="10"/>
        <v>8194225.3699999992</v>
      </c>
      <c r="T110" s="160">
        <v>1894517.7099999997</v>
      </c>
      <c r="U110" s="95">
        <v>6299707.6599999992</v>
      </c>
    </row>
    <row r="111" spans="1:21" ht="12" customHeight="1" x14ac:dyDescent="0.2">
      <c r="A111" s="105">
        <v>96</v>
      </c>
      <c r="B111" s="107" t="s">
        <v>161</v>
      </c>
      <c r="C111" s="108" t="s">
        <v>33</v>
      </c>
      <c r="D111" s="104">
        <f t="shared" si="11"/>
        <v>134309222.12</v>
      </c>
      <c r="E111" s="104">
        <f t="shared" si="12"/>
        <v>32893657.939999998</v>
      </c>
      <c r="F111" s="104">
        <v>2798695.45</v>
      </c>
      <c r="G111" s="104">
        <v>30094962.489999998</v>
      </c>
      <c r="H111" s="104">
        <f t="shared" si="13"/>
        <v>68469222.549999997</v>
      </c>
      <c r="I111" s="104">
        <v>64795556.049999997</v>
      </c>
      <c r="J111" s="104">
        <v>3264648</v>
      </c>
      <c r="K111" s="104">
        <f t="shared" si="14"/>
        <v>409018.5</v>
      </c>
      <c r="L111" s="104">
        <v>32729.91</v>
      </c>
      <c r="M111" s="104">
        <v>376288.59</v>
      </c>
      <c r="N111" s="104">
        <f t="shared" si="15"/>
        <v>10768301.07</v>
      </c>
      <c r="O111" s="104">
        <v>8612327.1099999994</v>
      </c>
      <c r="P111" s="104">
        <v>2155973.96</v>
      </c>
      <c r="Q111" s="104">
        <f t="shared" si="16"/>
        <v>22178040.560000002</v>
      </c>
      <c r="R111" s="95">
        <v>1762425.5600000005</v>
      </c>
      <c r="S111" s="95">
        <f t="shared" si="10"/>
        <v>20415615</v>
      </c>
      <c r="T111" s="160">
        <v>4697020.9799999995</v>
      </c>
      <c r="U111" s="95">
        <v>15718594.02</v>
      </c>
    </row>
    <row r="112" spans="1:21" ht="12" customHeight="1" x14ac:dyDescent="0.2">
      <c r="A112" s="105">
        <v>97</v>
      </c>
      <c r="B112" s="107" t="s">
        <v>163</v>
      </c>
      <c r="C112" s="111" t="s">
        <v>164</v>
      </c>
      <c r="D112" s="104">
        <f t="shared" si="11"/>
        <v>1542776.8399999985</v>
      </c>
      <c r="E112" s="104">
        <f t="shared" si="12"/>
        <v>0</v>
      </c>
      <c r="F112" s="104">
        <v>0</v>
      </c>
      <c r="G112" s="104">
        <v>0</v>
      </c>
      <c r="H112" s="104">
        <f t="shared" si="13"/>
        <v>0</v>
      </c>
      <c r="I112" s="104">
        <v>0</v>
      </c>
      <c r="J112" s="104">
        <v>0</v>
      </c>
      <c r="K112" s="104">
        <f t="shared" si="14"/>
        <v>0</v>
      </c>
      <c r="L112" s="104">
        <v>0</v>
      </c>
      <c r="M112" s="104">
        <v>0</v>
      </c>
      <c r="N112" s="104">
        <f t="shared" si="15"/>
        <v>0</v>
      </c>
      <c r="O112" s="104">
        <v>0</v>
      </c>
      <c r="P112" s="104">
        <v>0</v>
      </c>
      <c r="Q112" s="104">
        <f t="shared" si="16"/>
        <v>1542776.8399999985</v>
      </c>
      <c r="R112" s="95">
        <v>1542776.8399999985</v>
      </c>
      <c r="S112" s="95">
        <f t="shared" si="10"/>
        <v>0</v>
      </c>
      <c r="T112" s="160">
        <v>0</v>
      </c>
      <c r="U112" s="95">
        <v>0</v>
      </c>
    </row>
    <row r="113" spans="1:21" ht="12" customHeight="1" x14ac:dyDescent="0.2">
      <c r="A113" s="105">
        <v>98</v>
      </c>
      <c r="B113" s="107" t="s">
        <v>165</v>
      </c>
      <c r="C113" s="108" t="s">
        <v>166</v>
      </c>
      <c r="D113" s="104">
        <f t="shared" si="11"/>
        <v>0</v>
      </c>
      <c r="E113" s="104">
        <f t="shared" si="12"/>
        <v>0</v>
      </c>
      <c r="F113" s="104">
        <v>0</v>
      </c>
      <c r="G113" s="104">
        <v>0</v>
      </c>
      <c r="H113" s="104">
        <f t="shared" si="13"/>
        <v>0</v>
      </c>
      <c r="I113" s="104">
        <v>0</v>
      </c>
      <c r="J113" s="104">
        <v>0</v>
      </c>
      <c r="K113" s="104">
        <f t="shared" si="14"/>
        <v>0</v>
      </c>
      <c r="L113" s="104">
        <v>0</v>
      </c>
      <c r="M113" s="104">
        <v>0</v>
      </c>
      <c r="N113" s="104">
        <f t="shared" si="15"/>
        <v>0</v>
      </c>
      <c r="O113" s="104">
        <v>0</v>
      </c>
      <c r="P113" s="104">
        <v>0</v>
      </c>
      <c r="Q113" s="104">
        <f t="shared" si="16"/>
        <v>0</v>
      </c>
      <c r="R113" s="95">
        <v>0</v>
      </c>
      <c r="S113" s="95">
        <f t="shared" si="10"/>
        <v>0</v>
      </c>
      <c r="T113" s="160">
        <v>0</v>
      </c>
      <c r="U113" s="95">
        <v>0</v>
      </c>
    </row>
    <row r="114" spans="1:21" ht="12" customHeight="1" x14ac:dyDescent="0.2">
      <c r="A114" s="105">
        <v>99</v>
      </c>
      <c r="B114" s="110" t="s">
        <v>167</v>
      </c>
      <c r="C114" s="111" t="s">
        <v>168</v>
      </c>
      <c r="D114" s="104">
        <f t="shared" si="11"/>
        <v>0</v>
      </c>
      <c r="E114" s="104">
        <f t="shared" si="12"/>
        <v>0</v>
      </c>
      <c r="F114" s="104">
        <v>0</v>
      </c>
      <c r="G114" s="104">
        <v>0</v>
      </c>
      <c r="H114" s="104">
        <f t="shared" si="13"/>
        <v>0</v>
      </c>
      <c r="I114" s="104">
        <v>0</v>
      </c>
      <c r="J114" s="104">
        <v>0</v>
      </c>
      <c r="K114" s="104">
        <f t="shared" si="14"/>
        <v>0</v>
      </c>
      <c r="L114" s="104">
        <v>0</v>
      </c>
      <c r="M114" s="104">
        <v>0</v>
      </c>
      <c r="N114" s="104">
        <f t="shared" si="15"/>
        <v>0</v>
      </c>
      <c r="O114" s="104">
        <v>0</v>
      </c>
      <c r="P114" s="104">
        <v>0</v>
      </c>
      <c r="Q114" s="104">
        <f t="shared" si="16"/>
        <v>0</v>
      </c>
      <c r="R114" s="95">
        <v>0</v>
      </c>
      <c r="S114" s="95">
        <f t="shared" si="10"/>
        <v>0</v>
      </c>
      <c r="T114" s="160">
        <v>0</v>
      </c>
      <c r="U114" s="95">
        <v>0</v>
      </c>
    </row>
    <row r="115" spans="1:21" ht="12" customHeight="1" x14ac:dyDescent="0.2">
      <c r="A115" s="105">
        <v>100</v>
      </c>
      <c r="B115" s="110" t="s">
        <v>169</v>
      </c>
      <c r="C115" s="111" t="s">
        <v>170</v>
      </c>
      <c r="D115" s="104">
        <f t="shared" si="11"/>
        <v>0</v>
      </c>
      <c r="E115" s="104">
        <f t="shared" si="12"/>
        <v>0</v>
      </c>
      <c r="F115" s="104">
        <v>0</v>
      </c>
      <c r="G115" s="104">
        <v>0</v>
      </c>
      <c r="H115" s="104">
        <f t="shared" si="13"/>
        <v>0</v>
      </c>
      <c r="I115" s="104">
        <v>0</v>
      </c>
      <c r="J115" s="104">
        <v>0</v>
      </c>
      <c r="K115" s="104">
        <f t="shared" si="14"/>
        <v>0</v>
      </c>
      <c r="L115" s="104">
        <v>0</v>
      </c>
      <c r="M115" s="104">
        <v>0</v>
      </c>
      <c r="N115" s="104">
        <f t="shared" si="15"/>
        <v>0</v>
      </c>
      <c r="O115" s="104">
        <v>0</v>
      </c>
      <c r="P115" s="104">
        <v>0</v>
      </c>
      <c r="Q115" s="104">
        <f t="shared" si="16"/>
        <v>0</v>
      </c>
      <c r="R115" s="95">
        <v>0</v>
      </c>
      <c r="S115" s="95">
        <f t="shared" si="10"/>
        <v>0</v>
      </c>
      <c r="T115" s="160">
        <v>0</v>
      </c>
      <c r="U115" s="95">
        <v>0</v>
      </c>
    </row>
    <row r="116" spans="1:21" ht="12" customHeight="1" x14ac:dyDescent="0.2">
      <c r="A116" s="105">
        <v>101</v>
      </c>
      <c r="B116" s="110" t="s">
        <v>171</v>
      </c>
      <c r="C116" s="111" t="s">
        <v>172</v>
      </c>
      <c r="D116" s="104">
        <f t="shared" si="11"/>
        <v>0</v>
      </c>
      <c r="E116" s="104">
        <f t="shared" si="12"/>
        <v>0</v>
      </c>
      <c r="F116" s="104">
        <v>0</v>
      </c>
      <c r="G116" s="104">
        <v>0</v>
      </c>
      <c r="H116" s="104">
        <f t="shared" si="13"/>
        <v>0</v>
      </c>
      <c r="I116" s="104">
        <v>0</v>
      </c>
      <c r="J116" s="104">
        <v>0</v>
      </c>
      <c r="K116" s="104">
        <f t="shared" si="14"/>
        <v>0</v>
      </c>
      <c r="L116" s="104">
        <v>0</v>
      </c>
      <c r="M116" s="104">
        <v>0</v>
      </c>
      <c r="N116" s="104">
        <f t="shared" si="15"/>
        <v>0</v>
      </c>
      <c r="O116" s="104">
        <v>0</v>
      </c>
      <c r="P116" s="104">
        <v>0</v>
      </c>
      <c r="Q116" s="104">
        <f t="shared" si="16"/>
        <v>0</v>
      </c>
      <c r="R116" s="95">
        <v>0</v>
      </c>
      <c r="S116" s="95">
        <f t="shared" si="10"/>
        <v>0</v>
      </c>
      <c r="T116" s="160">
        <v>0</v>
      </c>
      <c r="U116" s="95">
        <v>0</v>
      </c>
    </row>
    <row r="117" spans="1:21" ht="12" customHeight="1" x14ac:dyDescent="0.2">
      <c r="A117" s="105">
        <v>102</v>
      </c>
      <c r="B117" s="110" t="s">
        <v>173</v>
      </c>
      <c r="C117" s="111" t="s">
        <v>174</v>
      </c>
      <c r="D117" s="104">
        <f t="shared" si="11"/>
        <v>0</v>
      </c>
      <c r="E117" s="104">
        <f t="shared" si="12"/>
        <v>0</v>
      </c>
      <c r="F117" s="104">
        <v>0</v>
      </c>
      <c r="G117" s="104">
        <v>0</v>
      </c>
      <c r="H117" s="104">
        <f t="shared" si="13"/>
        <v>0</v>
      </c>
      <c r="I117" s="104">
        <v>0</v>
      </c>
      <c r="J117" s="104">
        <v>0</v>
      </c>
      <c r="K117" s="104">
        <f t="shared" si="14"/>
        <v>0</v>
      </c>
      <c r="L117" s="104">
        <v>0</v>
      </c>
      <c r="M117" s="104">
        <v>0</v>
      </c>
      <c r="N117" s="104">
        <f t="shared" si="15"/>
        <v>0</v>
      </c>
      <c r="O117" s="104">
        <v>0</v>
      </c>
      <c r="P117" s="104">
        <v>0</v>
      </c>
      <c r="Q117" s="104">
        <f t="shared" si="16"/>
        <v>0</v>
      </c>
      <c r="R117" s="95">
        <v>0</v>
      </c>
      <c r="S117" s="95">
        <f t="shared" si="10"/>
        <v>0</v>
      </c>
      <c r="T117" s="160">
        <v>0</v>
      </c>
      <c r="U117" s="95">
        <v>0</v>
      </c>
    </row>
    <row r="118" spans="1:21" ht="12" customHeight="1" x14ac:dyDescent="0.2">
      <c r="A118" s="105">
        <v>103</v>
      </c>
      <c r="B118" s="110" t="s">
        <v>175</v>
      </c>
      <c r="C118" s="111" t="s">
        <v>176</v>
      </c>
      <c r="D118" s="104">
        <f t="shared" si="11"/>
        <v>6971766.780000004</v>
      </c>
      <c r="E118" s="104">
        <f t="shared" si="12"/>
        <v>0</v>
      </c>
      <c r="F118" s="104">
        <v>0</v>
      </c>
      <c r="G118" s="104">
        <v>0</v>
      </c>
      <c r="H118" s="104">
        <f t="shared" si="13"/>
        <v>0</v>
      </c>
      <c r="I118" s="104">
        <v>0</v>
      </c>
      <c r="J118" s="104">
        <v>0</v>
      </c>
      <c r="K118" s="104">
        <f t="shared" si="14"/>
        <v>0</v>
      </c>
      <c r="L118" s="104">
        <v>0</v>
      </c>
      <c r="M118" s="104">
        <v>0</v>
      </c>
      <c r="N118" s="104">
        <f t="shared" si="15"/>
        <v>0</v>
      </c>
      <c r="O118" s="104">
        <v>0</v>
      </c>
      <c r="P118" s="104">
        <v>0</v>
      </c>
      <c r="Q118" s="104">
        <f t="shared" si="16"/>
        <v>6971766.780000004</v>
      </c>
      <c r="R118" s="95">
        <v>6971766.780000004</v>
      </c>
      <c r="S118" s="95">
        <f t="shared" si="10"/>
        <v>0</v>
      </c>
      <c r="T118" s="160">
        <v>0</v>
      </c>
      <c r="U118" s="95">
        <v>0</v>
      </c>
    </row>
    <row r="119" spans="1:21" ht="12" customHeight="1" x14ac:dyDescent="0.2">
      <c r="A119" s="105">
        <v>104</v>
      </c>
      <c r="B119" s="119" t="s">
        <v>177</v>
      </c>
      <c r="C119" s="120" t="s">
        <v>178</v>
      </c>
      <c r="D119" s="104">
        <f t="shared" si="11"/>
        <v>0</v>
      </c>
      <c r="E119" s="104">
        <f t="shared" si="12"/>
        <v>0</v>
      </c>
      <c r="F119" s="104">
        <v>0</v>
      </c>
      <c r="G119" s="104">
        <v>0</v>
      </c>
      <c r="H119" s="104">
        <f t="shared" si="13"/>
        <v>0</v>
      </c>
      <c r="I119" s="104">
        <v>0</v>
      </c>
      <c r="J119" s="104">
        <v>0</v>
      </c>
      <c r="K119" s="104">
        <f t="shared" si="14"/>
        <v>0</v>
      </c>
      <c r="L119" s="104">
        <v>0</v>
      </c>
      <c r="M119" s="104">
        <v>0</v>
      </c>
      <c r="N119" s="104">
        <f t="shared" si="15"/>
        <v>0</v>
      </c>
      <c r="O119" s="104">
        <v>0</v>
      </c>
      <c r="P119" s="104">
        <v>0</v>
      </c>
      <c r="Q119" s="104">
        <f t="shared" si="16"/>
        <v>0</v>
      </c>
      <c r="R119" s="95">
        <v>0</v>
      </c>
      <c r="S119" s="95">
        <f t="shared" si="10"/>
        <v>0</v>
      </c>
      <c r="T119" s="160">
        <v>0</v>
      </c>
      <c r="U119" s="95">
        <v>0</v>
      </c>
    </row>
    <row r="120" spans="1:21" ht="12" customHeight="1" x14ac:dyDescent="0.2">
      <c r="A120" s="105">
        <v>105</v>
      </c>
      <c r="B120" s="109" t="s">
        <v>179</v>
      </c>
      <c r="C120" s="108" t="s">
        <v>180</v>
      </c>
      <c r="D120" s="104">
        <f t="shared" si="11"/>
        <v>0</v>
      </c>
      <c r="E120" s="104">
        <f t="shared" si="12"/>
        <v>0</v>
      </c>
      <c r="F120" s="104">
        <v>0</v>
      </c>
      <c r="G120" s="104">
        <v>0</v>
      </c>
      <c r="H120" s="104">
        <f t="shared" si="13"/>
        <v>0</v>
      </c>
      <c r="I120" s="104">
        <v>0</v>
      </c>
      <c r="J120" s="104">
        <v>0</v>
      </c>
      <c r="K120" s="104">
        <f t="shared" si="14"/>
        <v>0</v>
      </c>
      <c r="L120" s="104">
        <v>0</v>
      </c>
      <c r="M120" s="104">
        <v>0</v>
      </c>
      <c r="N120" s="104">
        <f t="shared" si="15"/>
        <v>0</v>
      </c>
      <c r="O120" s="104">
        <v>0</v>
      </c>
      <c r="P120" s="104">
        <v>0</v>
      </c>
      <c r="Q120" s="104">
        <f t="shared" si="16"/>
        <v>0</v>
      </c>
      <c r="R120" s="95">
        <v>0</v>
      </c>
      <c r="S120" s="95">
        <f t="shared" si="10"/>
        <v>0</v>
      </c>
      <c r="T120" s="160">
        <v>0</v>
      </c>
      <c r="U120" s="95">
        <v>0</v>
      </c>
    </row>
    <row r="121" spans="1:21" ht="12" customHeight="1" x14ac:dyDescent="0.2">
      <c r="A121" s="105">
        <v>106</v>
      </c>
      <c r="B121" s="110" t="s">
        <v>181</v>
      </c>
      <c r="C121" s="111" t="s">
        <v>182</v>
      </c>
      <c r="D121" s="104">
        <f t="shared" si="11"/>
        <v>0</v>
      </c>
      <c r="E121" s="104">
        <f t="shared" si="12"/>
        <v>0</v>
      </c>
      <c r="F121" s="104">
        <v>0</v>
      </c>
      <c r="G121" s="104">
        <v>0</v>
      </c>
      <c r="H121" s="104">
        <f t="shared" si="13"/>
        <v>0</v>
      </c>
      <c r="I121" s="104">
        <v>0</v>
      </c>
      <c r="J121" s="104">
        <v>0</v>
      </c>
      <c r="K121" s="104">
        <f t="shared" si="14"/>
        <v>0</v>
      </c>
      <c r="L121" s="104">
        <v>0</v>
      </c>
      <c r="M121" s="104">
        <v>0</v>
      </c>
      <c r="N121" s="104">
        <f t="shared" si="15"/>
        <v>0</v>
      </c>
      <c r="O121" s="104">
        <v>0</v>
      </c>
      <c r="P121" s="104">
        <v>0</v>
      </c>
      <c r="Q121" s="104">
        <f t="shared" si="16"/>
        <v>0</v>
      </c>
      <c r="R121" s="95">
        <v>0</v>
      </c>
      <c r="S121" s="95">
        <f t="shared" si="10"/>
        <v>0</v>
      </c>
      <c r="T121" s="160">
        <v>0</v>
      </c>
      <c r="U121" s="95">
        <v>0</v>
      </c>
    </row>
    <row r="122" spans="1:21" ht="12" customHeight="1" x14ac:dyDescent="0.2">
      <c r="A122" s="105">
        <v>107</v>
      </c>
      <c r="B122" s="107" t="s">
        <v>183</v>
      </c>
      <c r="C122" s="121" t="s">
        <v>184</v>
      </c>
      <c r="D122" s="104">
        <f t="shared" si="11"/>
        <v>0</v>
      </c>
      <c r="E122" s="104">
        <f t="shared" si="12"/>
        <v>0</v>
      </c>
      <c r="F122" s="104">
        <v>0</v>
      </c>
      <c r="G122" s="104">
        <v>0</v>
      </c>
      <c r="H122" s="104">
        <f t="shared" si="13"/>
        <v>0</v>
      </c>
      <c r="I122" s="104">
        <v>0</v>
      </c>
      <c r="J122" s="104">
        <v>0</v>
      </c>
      <c r="K122" s="104">
        <f t="shared" si="14"/>
        <v>0</v>
      </c>
      <c r="L122" s="104">
        <v>0</v>
      </c>
      <c r="M122" s="104">
        <v>0</v>
      </c>
      <c r="N122" s="104">
        <f t="shared" si="15"/>
        <v>0</v>
      </c>
      <c r="O122" s="104">
        <v>0</v>
      </c>
      <c r="P122" s="104">
        <v>0</v>
      </c>
      <c r="Q122" s="104">
        <f t="shared" si="16"/>
        <v>0</v>
      </c>
      <c r="R122" s="95">
        <v>0</v>
      </c>
      <c r="S122" s="95">
        <f t="shared" si="10"/>
        <v>0</v>
      </c>
      <c r="T122" s="160">
        <v>0</v>
      </c>
      <c r="U122" s="95">
        <v>0</v>
      </c>
    </row>
    <row r="123" spans="1:21" ht="12" customHeight="1" x14ac:dyDescent="0.2">
      <c r="A123" s="105">
        <v>108</v>
      </c>
      <c r="B123" s="110" t="s">
        <v>185</v>
      </c>
      <c r="C123" s="117" t="s">
        <v>265</v>
      </c>
      <c r="D123" s="104">
        <f t="shared" si="11"/>
        <v>0</v>
      </c>
      <c r="E123" s="104">
        <f t="shared" si="12"/>
        <v>0</v>
      </c>
      <c r="F123" s="104">
        <v>0</v>
      </c>
      <c r="G123" s="104">
        <v>0</v>
      </c>
      <c r="H123" s="104">
        <f t="shared" si="13"/>
        <v>0</v>
      </c>
      <c r="I123" s="104">
        <v>0</v>
      </c>
      <c r="J123" s="104">
        <v>0</v>
      </c>
      <c r="K123" s="104">
        <f t="shared" si="14"/>
        <v>0</v>
      </c>
      <c r="L123" s="104">
        <v>0</v>
      </c>
      <c r="M123" s="104">
        <v>0</v>
      </c>
      <c r="N123" s="104">
        <f t="shared" si="15"/>
        <v>0</v>
      </c>
      <c r="O123" s="104">
        <v>0</v>
      </c>
      <c r="P123" s="104">
        <v>0</v>
      </c>
      <c r="Q123" s="104">
        <f t="shared" si="16"/>
        <v>0</v>
      </c>
      <c r="R123" s="95">
        <v>0</v>
      </c>
      <c r="S123" s="95">
        <f t="shared" si="10"/>
        <v>0</v>
      </c>
      <c r="T123" s="160">
        <v>0</v>
      </c>
      <c r="U123" s="95">
        <v>0</v>
      </c>
    </row>
    <row r="124" spans="1:21" ht="12" customHeight="1" x14ac:dyDescent="0.2">
      <c r="A124" s="105">
        <v>109</v>
      </c>
      <c r="B124" s="109" t="s">
        <v>186</v>
      </c>
      <c r="C124" s="111" t="s">
        <v>425</v>
      </c>
      <c r="D124" s="104">
        <f t="shared" si="11"/>
        <v>0</v>
      </c>
      <c r="E124" s="104">
        <f t="shared" si="12"/>
        <v>0</v>
      </c>
      <c r="F124" s="104">
        <v>0</v>
      </c>
      <c r="G124" s="104">
        <v>0</v>
      </c>
      <c r="H124" s="104">
        <f t="shared" si="13"/>
        <v>0</v>
      </c>
      <c r="I124" s="104">
        <v>0</v>
      </c>
      <c r="J124" s="104">
        <v>0</v>
      </c>
      <c r="K124" s="104">
        <f t="shared" si="14"/>
        <v>0</v>
      </c>
      <c r="L124" s="104">
        <v>0</v>
      </c>
      <c r="M124" s="104">
        <v>0</v>
      </c>
      <c r="N124" s="104">
        <f t="shared" si="15"/>
        <v>0</v>
      </c>
      <c r="O124" s="104">
        <v>0</v>
      </c>
      <c r="P124" s="104">
        <v>0</v>
      </c>
      <c r="Q124" s="104">
        <f t="shared" si="16"/>
        <v>0</v>
      </c>
      <c r="R124" s="95">
        <v>0</v>
      </c>
      <c r="S124" s="95">
        <f t="shared" si="10"/>
        <v>0</v>
      </c>
      <c r="T124" s="160">
        <v>0</v>
      </c>
      <c r="U124" s="95">
        <v>0</v>
      </c>
    </row>
    <row r="125" spans="1:21" ht="12" customHeight="1" x14ac:dyDescent="0.2">
      <c r="A125" s="105">
        <v>110</v>
      </c>
      <c r="B125" s="122" t="s">
        <v>335</v>
      </c>
      <c r="C125" s="117" t="s">
        <v>322</v>
      </c>
      <c r="D125" s="104">
        <f t="shared" si="11"/>
        <v>0</v>
      </c>
      <c r="E125" s="104">
        <f t="shared" si="12"/>
        <v>0</v>
      </c>
      <c r="F125" s="104">
        <v>0</v>
      </c>
      <c r="G125" s="104">
        <v>0</v>
      </c>
      <c r="H125" s="104">
        <f t="shared" si="13"/>
        <v>0</v>
      </c>
      <c r="I125" s="104">
        <v>0</v>
      </c>
      <c r="J125" s="104">
        <v>0</v>
      </c>
      <c r="K125" s="104">
        <f t="shared" si="14"/>
        <v>0</v>
      </c>
      <c r="L125" s="104">
        <v>0</v>
      </c>
      <c r="M125" s="104">
        <v>0</v>
      </c>
      <c r="N125" s="104">
        <f t="shared" si="15"/>
        <v>0</v>
      </c>
      <c r="O125" s="104">
        <v>0</v>
      </c>
      <c r="P125" s="104">
        <v>0</v>
      </c>
      <c r="Q125" s="104">
        <f t="shared" si="16"/>
        <v>0</v>
      </c>
      <c r="R125" s="95">
        <v>0</v>
      </c>
      <c r="S125" s="95">
        <f t="shared" si="10"/>
        <v>0</v>
      </c>
      <c r="T125" s="160">
        <v>0</v>
      </c>
      <c r="U125" s="95">
        <v>0</v>
      </c>
    </row>
    <row r="126" spans="1:21" ht="12" customHeight="1" x14ac:dyDescent="0.2">
      <c r="A126" s="105">
        <v>111</v>
      </c>
      <c r="B126" s="109" t="s">
        <v>187</v>
      </c>
      <c r="C126" s="111" t="s">
        <v>188</v>
      </c>
      <c r="D126" s="104">
        <f t="shared" si="11"/>
        <v>0</v>
      </c>
      <c r="E126" s="104">
        <f t="shared" si="12"/>
        <v>0</v>
      </c>
      <c r="F126" s="104">
        <v>0</v>
      </c>
      <c r="G126" s="104">
        <v>0</v>
      </c>
      <c r="H126" s="104">
        <f t="shared" si="13"/>
        <v>0</v>
      </c>
      <c r="I126" s="104">
        <v>0</v>
      </c>
      <c r="J126" s="104">
        <v>0</v>
      </c>
      <c r="K126" s="104">
        <f t="shared" si="14"/>
        <v>0</v>
      </c>
      <c r="L126" s="104">
        <v>0</v>
      </c>
      <c r="M126" s="104">
        <v>0</v>
      </c>
      <c r="N126" s="104">
        <f t="shared" si="15"/>
        <v>0</v>
      </c>
      <c r="O126" s="104">
        <v>0</v>
      </c>
      <c r="P126" s="104">
        <v>0</v>
      </c>
      <c r="Q126" s="104">
        <f t="shared" si="16"/>
        <v>0</v>
      </c>
      <c r="R126" s="95">
        <v>0</v>
      </c>
      <c r="S126" s="95">
        <f t="shared" si="10"/>
        <v>0</v>
      </c>
      <c r="T126" s="160">
        <v>0</v>
      </c>
      <c r="U126" s="95">
        <v>0</v>
      </c>
    </row>
    <row r="127" spans="1:21" ht="12" customHeight="1" x14ac:dyDescent="0.2">
      <c r="A127" s="105">
        <v>112</v>
      </c>
      <c r="B127" s="109" t="s">
        <v>189</v>
      </c>
      <c r="C127" s="117" t="s">
        <v>326</v>
      </c>
      <c r="D127" s="104">
        <f t="shared" si="11"/>
        <v>0</v>
      </c>
      <c r="E127" s="104">
        <f t="shared" si="12"/>
        <v>0</v>
      </c>
      <c r="F127" s="104">
        <v>0</v>
      </c>
      <c r="G127" s="104">
        <v>0</v>
      </c>
      <c r="H127" s="104">
        <f t="shared" si="13"/>
        <v>0</v>
      </c>
      <c r="I127" s="104">
        <v>0</v>
      </c>
      <c r="J127" s="104">
        <v>0</v>
      </c>
      <c r="K127" s="104">
        <f t="shared" si="14"/>
        <v>0</v>
      </c>
      <c r="L127" s="104">
        <v>0</v>
      </c>
      <c r="M127" s="104">
        <v>0</v>
      </c>
      <c r="N127" s="104">
        <f t="shared" si="15"/>
        <v>0</v>
      </c>
      <c r="O127" s="104">
        <v>0</v>
      </c>
      <c r="P127" s="104">
        <v>0</v>
      </c>
      <c r="Q127" s="104">
        <f t="shared" si="16"/>
        <v>0</v>
      </c>
      <c r="R127" s="95">
        <v>0</v>
      </c>
      <c r="S127" s="95">
        <f t="shared" si="10"/>
        <v>0</v>
      </c>
      <c r="T127" s="160">
        <v>0</v>
      </c>
      <c r="U127" s="95">
        <v>0</v>
      </c>
    </row>
    <row r="128" spans="1:21" ht="12" customHeight="1" x14ac:dyDescent="0.2">
      <c r="A128" s="105">
        <v>113</v>
      </c>
      <c r="B128" s="110" t="s">
        <v>190</v>
      </c>
      <c r="C128" s="111" t="s">
        <v>191</v>
      </c>
      <c r="D128" s="104">
        <f t="shared" si="11"/>
        <v>1709231.2600000002</v>
      </c>
      <c r="E128" s="104">
        <f t="shared" si="12"/>
        <v>0</v>
      </c>
      <c r="F128" s="104">
        <v>0</v>
      </c>
      <c r="G128" s="104">
        <v>0</v>
      </c>
      <c r="H128" s="104">
        <f t="shared" si="13"/>
        <v>0</v>
      </c>
      <c r="I128" s="104">
        <v>0</v>
      </c>
      <c r="J128" s="104">
        <v>0</v>
      </c>
      <c r="K128" s="104">
        <f t="shared" si="14"/>
        <v>0</v>
      </c>
      <c r="L128" s="104">
        <v>0</v>
      </c>
      <c r="M128" s="104">
        <v>0</v>
      </c>
      <c r="N128" s="104">
        <f t="shared" si="15"/>
        <v>0</v>
      </c>
      <c r="O128" s="104">
        <v>0</v>
      </c>
      <c r="P128" s="104">
        <v>0</v>
      </c>
      <c r="Q128" s="104">
        <f t="shared" si="16"/>
        <v>1709231.2600000002</v>
      </c>
      <c r="R128" s="95">
        <v>1709231.2600000002</v>
      </c>
      <c r="S128" s="95">
        <f t="shared" si="10"/>
        <v>0</v>
      </c>
      <c r="T128" s="160">
        <v>0</v>
      </c>
      <c r="U128" s="95">
        <v>0</v>
      </c>
    </row>
    <row r="129" spans="1:21" ht="12" customHeight="1" x14ac:dyDescent="0.2">
      <c r="A129" s="105">
        <v>114</v>
      </c>
      <c r="B129" s="110" t="s">
        <v>192</v>
      </c>
      <c r="C129" s="123" t="s">
        <v>310</v>
      </c>
      <c r="D129" s="104">
        <f t="shared" si="11"/>
        <v>0</v>
      </c>
      <c r="E129" s="104">
        <f t="shared" si="12"/>
        <v>0</v>
      </c>
      <c r="F129" s="104">
        <v>0</v>
      </c>
      <c r="G129" s="104">
        <v>0</v>
      </c>
      <c r="H129" s="104">
        <f t="shared" si="13"/>
        <v>0</v>
      </c>
      <c r="I129" s="104">
        <v>0</v>
      </c>
      <c r="J129" s="104">
        <v>0</v>
      </c>
      <c r="K129" s="104">
        <f t="shared" si="14"/>
        <v>0</v>
      </c>
      <c r="L129" s="104">
        <v>0</v>
      </c>
      <c r="M129" s="104">
        <v>0</v>
      </c>
      <c r="N129" s="104">
        <f t="shared" si="15"/>
        <v>0</v>
      </c>
      <c r="O129" s="104">
        <v>0</v>
      </c>
      <c r="P129" s="104">
        <v>0</v>
      </c>
      <c r="Q129" s="104">
        <f t="shared" si="16"/>
        <v>0</v>
      </c>
      <c r="R129" s="95">
        <v>0</v>
      </c>
      <c r="S129" s="95">
        <f t="shared" si="10"/>
        <v>0</v>
      </c>
      <c r="T129" s="160">
        <v>0</v>
      </c>
      <c r="U129" s="95">
        <v>0</v>
      </c>
    </row>
    <row r="130" spans="1:21" ht="12" customHeight="1" x14ac:dyDescent="0.2">
      <c r="A130" s="105">
        <v>115</v>
      </c>
      <c r="B130" s="110" t="s">
        <v>193</v>
      </c>
      <c r="C130" s="111" t="s">
        <v>229</v>
      </c>
      <c r="D130" s="104">
        <f t="shared" si="11"/>
        <v>101763173.88999972</v>
      </c>
      <c r="E130" s="104">
        <f t="shared" si="12"/>
        <v>0</v>
      </c>
      <c r="F130" s="104">
        <v>0</v>
      </c>
      <c r="G130" s="104">
        <v>0</v>
      </c>
      <c r="H130" s="104">
        <f t="shared" si="13"/>
        <v>0</v>
      </c>
      <c r="I130" s="104">
        <v>0</v>
      </c>
      <c r="J130" s="104">
        <v>0</v>
      </c>
      <c r="K130" s="104">
        <f t="shared" si="14"/>
        <v>0</v>
      </c>
      <c r="L130" s="104">
        <v>0</v>
      </c>
      <c r="M130" s="104">
        <v>0</v>
      </c>
      <c r="N130" s="104">
        <f t="shared" si="15"/>
        <v>0</v>
      </c>
      <c r="O130" s="104">
        <v>0</v>
      </c>
      <c r="P130" s="104">
        <v>0</v>
      </c>
      <c r="Q130" s="104">
        <f t="shared" si="16"/>
        <v>101763173.88999972</v>
      </c>
      <c r="R130" s="95">
        <v>101763173.88999972</v>
      </c>
      <c r="S130" s="95">
        <f t="shared" si="10"/>
        <v>0</v>
      </c>
      <c r="T130" s="160">
        <v>0</v>
      </c>
      <c r="U130" s="95">
        <v>0</v>
      </c>
    </row>
    <row r="131" spans="1:21" ht="12" customHeight="1" x14ac:dyDescent="0.2">
      <c r="A131" s="105">
        <v>116</v>
      </c>
      <c r="B131" s="110" t="s">
        <v>194</v>
      </c>
      <c r="C131" s="111" t="s">
        <v>195</v>
      </c>
      <c r="D131" s="104">
        <f t="shared" si="11"/>
        <v>238872792</v>
      </c>
      <c r="E131" s="104">
        <f t="shared" si="12"/>
        <v>0</v>
      </c>
      <c r="F131" s="104">
        <v>0</v>
      </c>
      <c r="G131" s="104">
        <v>0</v>
      </c>
      <c r="H131" s="104">
        <f t="shared" si="13"/>
        <v>0</v>
      </c>
      <c r="I131" s="104">
        <v>0</v>
      </c>
      <c r="J131" s="104">
        <v>0</v>
      </c>
      <c r="K131" s="104">
        <f t="shared" si="14"/>
        <v>0</v>
      </c>
      <c r="L131" s="104">
        <v>0</v>
      </c>
      <c r="M131" s="104">
        <v>0</v>
      </c>
      <c r="N131" s="104">
        <f t="shared" si="15"/>
        <v>0</v>
      </c>
      <c r="O131" s="104">
        <v>0</v>
      </c>
      <c r="P131" s="104">
        <v>0</v>
      </c>
      <c r="Q131" s="104">
        <f t="shared" si="16"/>
        <v>238872792</v>
      </c>
      <c r="R131" s="95">
        <v>238872792</v>
      </c>
      <c r="S131" s="95">
        <f t="shared" si="10"/>
        <v>0</v>
      </c>
      <c r="T131" s="160">
        <v>0</v>
      </c>
      <c r="U131" s="95">
        <v>0</v>
      </c>
    </row>
    <row r="132" spans="1:21" ht="12" customHeight="1" x14ac:dyDescent="0.2">
      <c r="A132" s="105">
        <v>117</v>
      </c>
      <c r="B132" s="110" t="s">
        <v>196</v>
      </c>
      <c r="C132" s="111" t="s">
        <v>40</v>
      </c>
      <c r="D132" s="104">
        <f t="shared" si="11"/>
        <v>41450060.639999926</v>
      </c>
      <c r="E132" s="104">
        <f t="shared" si="12"/>
        <v>0</v>
      </c>
      <c r="F132" s="104">
        <v>0</v>
      </c>
      <c r="G132" s="104">
        <v>0</v>
      </c>
      <c r="H132" s="104">
        <f t="shared" si="13"/>
        <v>0</v>
      </c>
      <c r="I132" s="104">
        <v>0</v>
      </c>
      <c r="J132" s="104">
        <v>0</v>
      </c>
      <c r="K132" s="104">
        <f t="shared" si="14"/>
        <v>0</v>
      </c>
      <c r="L132" s="104">
        <v>0</v>
      </c>
      <c r="M132" s="104">
        <v>0</v>
      </c>
      <c r="N132" s="104">
        <f t="shared" si="15"/>
        <v>0</v>
      </c>
      <c r="O132" s="104">
        <v>0</v>
      </c>
      <c r="P132" s="104">
        <v>0</v>
      </c>
      <c r="Q132" s="104">
        <f t="shared" si="16"/>
        <v>41450060.639999926</v>
      </c>
      <c r="R132" s="95">
        <v>41450060.639999926</v>
      </c>
      <c r="S132" s="95">
        <f t="shared" si="10"/>
        <v>0</v>
      </c>
      <c r="T132" s="160">
        <v>0</v>
      </c>
      <c r="U132" s="95">
        <v>0</v>
      </c>
    </row>
    <row r="133" spans="1:21" ht="12" customHeight="1" x14ac:dyDescent="0.2">
      <c r="A133" s="105">
        <v>118</v>
      </c>
      <c r="B133" s="107" t="s">
        <v>197</v>
      </c>
      <c r="C133" s="108" t="s">
        <v>46</v>
      </c>
      <c r="D133" s="104">
        <f t="shared" si="11"/>
        <v>54231196.369999893</v>
      </c>
      <c r="E133" s="104">
        <f t="shared" si="12"/>
        <v>0</v>
      </c>
      <c r="F133" s="104">
        <v>0</v>
      </c>
      <c r="G133" s="104">
        <v>0</v>
      </c>
      <c r="H133" s="104">
        <f t="shared" si="13"/>
        <v>0</v>
      </c>
      <c r="I133" s="104">
        <v>0</v>
      </c>
      <c r="J133" s="104">
        <v>0</v>
      </c>
      <c r="K133" s="104">
        <f t="shared" si="14"/>
        <v>0</v>
      </c>
      <c r="L133" s="104">
        <v>0</v>
      </c>
      <c r="M133" s="104">
        <v>0</v>
      </c>
      <c r="N133" s="104">
        <f t="shared" si="15"/>
        <v>0</v>
      </c>
      <c r="O133" s="104">
        <v>0</v>
      </c>
      <c r="P133" s="104">
        <v>0</v>
      </c>
      <c r="Q133" s="104">
        <f t="shared" si="16"/>
        <v>54231196.369999893</v>
      </c>
      <c r="R133" s="95">
        <v>54231196.369999893</v>
      </c>
      <c r="S133" s="95">
        <f t="shared" si="10"/>
        <v>0</v>
      </c>
      <c r="T133" s="160">
        <v>0</v>
      </c>
      <c r="U133" s="95">
        <v>0</v>
      </c>
    </row>
    <row r="134" spans="1:21" ht="12" customHeight="1" x14ac:dyDescent="0.2">
      <c r="A134" s="105">
        <v>119</v>
      </c>
      <c r="B134" s="107" t="s">
        <v>198</v>
      </c>
      <c r="C134" s="111" t="s">
        <v>231</v>
      </c>
      <c r="D134" s="104">
        <f t="shared" si="11"/>
        <v>29960827.239999942</v>
      </c>
      <c r="E134" s="104">
        <f t="shared" si="12"/>
        <v>0</v>
      </c>
      <c r="F134" s="104">
        <v>0</v>
      </c>
      <c r="G134" s="104">
        <v>0</v>
      </c>
      <c r="H134" s="104">
        <f t="shared" si="13"/>
        <v>0</v>
      </c>
      <c r="I134" s="104">
        <v>0</v>
      </c>
      <c r="J134" s="104">
        <v>0</v>
      </c>
      <c r="K134" s="104">
        <f t="shared" si="14"/>
        <v>0</v>
      </c>
      <c r="L134" s="104">
        <v>0</v>
      </c>
      <c r="M134" s="104">
        <v>0</v>
      </c>
      <c r="N134" s="104">
        <f t="shared" si="15"/>
        <v>0</v>
      </c>
      <c r="O134" s="104">
        <v>0</v>
      </c>
      <c r="P134" s="104">
        <v>0</v>
      </c>
      <c r="Q134" s="104">
        <f t="shared" si="16"/>
        <v>29960827.239999942</v>
      </c>
      <c r="R134" s="95">
        <v>29960827.239999942</v>
      </c>
      <c r="S134" s="95">
        <f t="shared" si="10"/>
        <v>0</v>
      </c>
      <c r="T134" s="160">
        <v>0</v>
      </c>
      <c r="U134" s="95">
        <v>0</v>
      </c>
    </row>
    <row r="135" spans="1:21" ht="12" customHeight="1" x14ac:dyDescent="0.2">
      <c r="A135" s="105">
        <v>120</v>
      </c>
      <c r="B135" s="112" t="s">
        <v>199</v>
      </c>
      <c r="C135" s="113" t="s">
        <v>48</v>
      </c>
      <c r="D135" s="104">
        <f t="shared" si="11"/>
        <v>22390242.110000007</v>
      </c>
      <c r="E135" s="104">
        <f t="shared" si="12"/>
        <v>0</v>
      </c>
      <c r="F135" s="104">
        <v>0</v>
      </c>
      <c r="G135" s="104">
        <v>0</v>
      </c>
      <c r="H135" s="104">
        <f t="shared" si="13"/>
        <v>0</v>
      </c>
      <c r="I135" s="104">
        <v>0</v>
      </c>
      <c r="J135" s="104">
        <v>0</v>
      </c>
      <c r="K135" s="104">
        <f t="shared" si="14"/>
        <v>0</v>
      </c>
      <c r="L135" s="104">
        <v>0</v>
      </c>
      <c r="M135" s="104">
        <v>0</v>
      </c>
      <c r="N135" s="104">
        <f t="shared" si="15"/>
        <v>0</v>
      </c>
      <c r="O135" s="104">
        <v>0</v>
      </c>
      <c r="P135" s="104">
        <v>0</v>
      </c>
      <c r="Q135" s="104">
        <f t="shared" si="16"/>
        <v>22390242.110000007</v>
      </c>
      <c r="R135" s="95">
        <v>22390242.110000007</v>
      </c>
      <c r="S135" s="95">
        <f t="shared" si="10"/>
        <v>0</v>
      </c>
      <c r="T135" s="160">
        <v>0</v>
      </c>
      <c r="U135" s="95">
        <v>0</v>
      </c>
    </row>
    <row r="136" spans="1:21" ht="12" customHeight="1" x14ac:dyDescent="0.2">
      <c r="A136" s="105">
        <v>121</v>
      </c>
      <c r="B136" s="110" t="s">
        <v>200</v>
      </c>
      <c r="C136" s="111" t="s">
        <v>47</v>
      </c>
      <c r="D136" s="104">
        <f t="shared" si="11"/>
        <v>39757993.579999931</v>
      </c>
      <c r="E136" s="104">
        <f t="shared" si="12"/>
        <v>0</v>
      </c>
      <c r="F136" s="104">
        <v>0</v>
      </c>
      <c r="G136" s="104">
        <v>0</v>
      </c>
      <c r="H136" s="104">
        <f t="shared" si="13"/>
        <v>0</v>
      </c>
      <c r="I136" s="104">
        <v>0</v>
      </c>
      <c r="J136" s="104">
        <v>0</v>
      </c>
      <c r="K136" s="104">
        <f t="shared" si="14"/>
        <v>0</v>
      </c>
      <c r="L136" s="104">
        <v>0</v>
      </c>
      <c r="M136" s="104">
        <v>0</v>
      </c>
      <c r="N136" s="104">
        <f t="shared" si="15"/>
        <v>0</v>
      </c>
      <c r="O136" s="104">
        <v>0</v>
      </c>
      <c r="P136" s="104">
        <v>0</v>
      </c>
      <c r="Q136" s="104">
        <f t="shared" si="16"/>
        <v>39757993.579999931</v>
      </c>
      <c r="R136" s="95">
        <v>39757993.579999931</v>
      </c>
      <c r="S136" s="95">
        <f t="shared" si="10"/>
        <v>0</v>
      </c>
      <c r="T136" s="160">
        <v>0</v>
      </c>
      <c r="U136" s="95">
        <v>0</v>
      </c>
    </row>
    <row r="137" spans="1:21" ht="12" customHeight="1" x14ac:dyDescent="0.2">
      <c r="A137" s="105">
        <v>122</v>
      </c>
      <c r="B137" s="110" t="s">
        <v>201</v>
      </c>
      <c r="C137" s="111" t="s">
        <v>202</v>
      </c>
      <c r="D137" s="104">
        <f t="shared" si="11"/>
        <v>479509.85999999987</v>
      </c>
      <c r="E137" s="104">
        <f t="shared" si="12"/>
        <v>0</v>
      </c>
      <c r="F137" s="104">
        <v>0</v>
      </c>
      <c r="G137" s="104">
        <v>0</v>
      </c>
      <c r="H137" s="104">
        <f t="shared" si="13"/>
        <v>0</v>
      </c>
      <c r="I137" s="104">
        <v>0</v>
      </c>
      <c r="J137" s="104">
        <v>0</v>
      </c>
      <c r="K137" s="104">
        <f t="shared" si="14"/>
        <v>0</v>
      </c>
      <c r="L137" s="104">
        <v>0</v>
      </c>
      <c r="M137" s="104">
        <v>0</v>
      </c>
      <c r="N137" s="104">
        <f t="shared" si="15"/>
        <v>0</v>
      </c>
      <c r="O137" s="104">
        <v>0</v>
      </c>
      <c r="P137" s="104">
        <v>0</v>
      </c>
      <c r="Q137" s="104">
        <f t="shared" si="16"/>
        <v>479509.85999999987</v>
      </c>
      <c r="R137" s="95">
        <v>479509.85999999987</v>
      </c>
      <c r="S137" s="95">
        <f t="shared" si="10"/>
        <v>0</v>
      </c>
      <c r="T137" s="160">
        <v>0</v>
      </c>
      <c r="U137" s="95">
        <v>0</v>
      </c>
    </row>
    <row r="138" spans="1:21" ht="12" customHeight="1" x14ac:dyDescent="0.2">
      <c r="A138" s="105">
        <v>123</v>
      </c>
      <c r="B138" s="110" t="s">
        <v>203</v>
      </c>
      <c r="C138" s="111" t="s">
        <v>41</v>
      </c>
      <c r="D138" s="104">
        <f t="shared" si="11"/>
        <v>22349069.449999966</v>
      </c>
      <c r="E138" s="104">
        <f t="shared" si="12"/>
        <v>0</v>
      </c>
      <c r="F138" s="104">
        <v>0</v>
      </c>
      <c r="G138" s="104">
        <v>0</v>
      </c>
      <c r="H138" s="104">
        <f t="shared" si="13"/>
        <v>0</v>
      </c>
      <c r="I138" s="104">
        <v>0</v>
      </c>
      <c r="J138" s="104">
        <v>0</v>
      </c>
      <c r="K138" s="104">
        <f t="shared" si="14"/>
        <v>0</v>
      </c>
      <c r="L138" s="104">
        <v>0</v>
      </c>
      <c r="M138" s="104">
        <v>0</v>
      </c>
      <c r="N138" s="104">
        <f t="shared" si="15"/>
        <v>0</v>
      </c>
      <c r="O138" s="104">
        <v>0</v>
      </c>
      <c r="P138" s="104">
        <v>0</v>
      </c>
      <c r="Q138" s="104">
        <f t="shared" si="16"/>
        <v>22349069.449999966</v>
      </c>
      <c r="R138" s="95">
        <v>22349069.449999966</v>
      </c>
      <c r="S138" s="95">
        <f t="shared" si="10"/>
        <v>0</v>
      </c>
      <c r="T138" s="160">
        <v>0</v>
      </c>
      <c r="U138" s="95">
        <v>0</v>
      </c>
    </row>
    <row r="139" spans="1:21" ht="12" customHeight="1" x14ac:dyDescent="0.2">
      <c r="A139" s="105">
        <v>124</v>
      </c>
      <c r="B139" s="112" t="s">
        <v>204</v>
      </c>
      <c r="C139" s="113" t="s">
        <v>230</v>
      </c>
      <c r="D139" s="104">
        <f t="shared" si="11"/>
        <v>165958360.87</v>
      </c>
      <c r="E139" s="104">
        <f t="shared" si="12"/>
        <v>4745310</v>
      </c>
      <c r="F139" s="104">
        <v>4745310</v>
      </c>
      <c r="G139" s="104">
        <v>0</v>
      </c>
      <c r="H139" s="104">
        <f t="shared" si="13"/>
        <v>114179827.36</v>
      </c>
      <c r="I139" s="104">
        <v>108336998.36</v>
      </c>
      <c r="J139" s="104">
        <v>5842829</v>
      </c>
      <c r="K139" s="104">
        <f t="shared" si="14"/>
        <v>0</v>
      </c>
      <c r="L139" s="104">
        <v>0</v>
      </c>
      <c r="M139" s="104">
        <v>0</v>
      </c>
      <c r="N139" s="104">
        <f t="shared" si="15"/>
        <v>25165737.619999997</v>
      </c>
      <c r="O139" s="104">
        <v>21102740.719999999</v>
      </c>
      <c r="P139" s="104">
        <v>4062996.9</v>
      </c>
      <c r="Q139" s="104">
        <f t="shared" si="16"/>
        <v>21867485.890000004</v>
      </c>
      <c r="R139" s="95">
        <v>1993623.7700000028</v>
      </c>
      <c r="S139" s="95">
        <f t="shared" si="10"/>
        <v>19873862.120000001</v>
      </c>
      <c r="T139" s="160">
        <v>0</v>
      </c>
      <c r="U139" s="95">
        <v>19873862.120000001</v>
      </c>
    </row>
    <row r="140" spans="1:21" ht="12" customHeight="1" x14ac:dyDescent="0.2">
      <c r="A140" s="105">
        <v>125</v>
      </c>
      <c r="B140" s="109" t="s">
        <v>205</v>
      </c>
      <c r="C140" s="113" t="s">
        <v>206</v>
      </c>
      <c r="D140" s="104">
        <f t="shared" si="11"/>
        <v>275160373.81999999</v>
      </c>
      <c r="E140" s="104">
        <f t="shared" si="12"/>
        <v>57764598.699999996</v>
      </c>
      <c r="F140" s="104">
        <v>6128851.1200000001</v>
      </c>
      <c r="G140" s="104">
        <v>51635747.579999998</v>
      </c>
      <c r="H140" s="104">
        <f t="shared" si="13"/>
        <v>144161050.69999999</v>
      </c>
      <c r="I140" s="104">
        <v>136244848.53999999</v>
      </c>
      <c r="J140" s="104">
        <v>7426879</v>
      </c>
      <c r="K140" s="104">
        <f t="shared" si="14"/>
        <v>489323.16</v>
      </c>
      <c r="L140" s="104">
        <v>0</v>
      </c>
      <c r="M140" s="104">
        <v>489323.16</v>
      </c>
      <c r="N140" s="104">
        <f t="shared" si="15"/>
        <v>30363976.859999999</v>
      </c>
      <c r="O140" s="104">
        <v>25412763</v>
      </c>
      <c r="P140" s="104">
        <v>4951213.8600000003</v>
      </c>
      <c r="Q140" s="104">
        <f t="shared" si="16"/>
        <v>42870747.560000002</v>
      </c>
      <c r="R140" s="95">
        <v>7314238.6300000064</v>
      </c>
      <c r="S140" s="95">
        <f t="shared" ref="S140:S150" si="17">T140+U140</f>
        <v>35556508.93</v>
      </c>
      <c r="T140" s="160">
        <v>2675020.8200000003</v>
      </c>
      <c r="U140" s="95">
        <v>32881488.109999999</v>
      </c>
    </row>
    <row r="141" spans="1:21" ht="12" customHeight="1" x14ac:dyDescent="0.2">
      <c r="A141" s="105">
        <v>126</v>
      </c>
      <c r="B141" s="110" t="s">
        <v>207</v>
      </c>
      <c r="C141" s="111" t="s">
        <v>208</v>
      </c>
      <c r="D141" s="104">
        <f t="shared" ref="D141:D150" si="18">E141+H141+N141+Q141</f>
        <v>2819620.1799999969</v>
      </c>
      <c r="E141" s="104">
        <f t="shared" si="12"/>
        <v>0</v>
      </c>
      <c r="F141" s="104">
        <v>0</v>
      </c>
      <c r="G141" s="104">
        <v>0</v>
      </c>
      <c r="H141" s="104">
        <f t="shared" si="13"/>
        <v>0</v>
      </c>
      <c r="I141" s="104">
        <v>0</v>
      </c>
      <c r="J141" s="104">
        <v>0</v>
      </c>
      <c r="K141" s="104">
        <f t="shared" si="14"/>
        <v>0</v>
      </c>
      <c r="L141" s="104">
        <v>0</v>
      </c>
      <c r="M141" s="104">
        <v>0</v>
      </c>
      <c r="N141" s="104">
        <f t="shared" si="15"/>
        <v>0</v>
      </c>
      <c r="O141" s="104">
        <v>0</v>
      </c>
      <c r="P141" s="104">
        <v>0</v>
      </c>
      <c r="Q141" s="104">
        <f t="shared" si="16"/>
        <v>2819620.1799999969</v>
      </c>
      <c r="R141" s="95">
        <v>2819620.1799999969</v>
      </c>
      <c r="S141" s="95">
        <f t="shared" si="17"/>
        <v>0</v>
      </c>
      <c r="T141" s="160">
        <v>0</v>
      </c>
      <c r="U141" s="95">
        <v>0</v>
      </c>
    </row>
    <row r="142" spans="1:21" ht="12" customHeight="1" x14ac:dyDescent="0.2">
      <c r="A142" s="105">
        <v>127</v>
      </c>
      <c r="B142" s="107" t="s">
        <v>209</v>
      </c>
      <c r="C142" s="108" t="s">
        <v>210</v>
      </c>
      <c r="D142" s="104">
        <f t="shared" si="18"/>
        <v>25362295.43999999</v>
      </c>
      <c r="E142" s="104">
        <f t="shared" si="12"/>
        <v>0</v>
      </c>
      <c r="F142" s="104">
        <v>0</v>
      </c>
      <c r="G142" s="104">
        <v>0</v>
      </c>
      <c r="H142" s="104">
        <f t="shared" si="13"/>
        <v>0</v>
      </c>
      <c r="I142" s="104">
        <v>0</v>
      </c>
      <c r="J142" s="104">
        <v>0</v>
      </c>
      <c r="K142" s="104">
        <f t="shared" si="14"/>
        <v>0</v>
      </c>
      <c r="L142" s="104">
        <v>0</v>
      </c>
      <c r="M142" s="104">
        <v>0</v>
      </c>
      <c r="N142" s="104">
        <f t="shared" si="15"/>
        <v>0</v>
      </c>
      <c r="O142" s="104">
        <v>0</v>
      </c>
      <c r="P142" s="104">
        <v>0</v>
      </c>
      <c r="Q142" s="104">
        <f t="shared" si="16"/>
        <v>25362295.43999999</v>
      </c>
      <c r="R142" s="95">
        <v>25362295.43999999</v>
      </c>
      <c r="S142" s="95">
        <f t="shared" si="17"/>
        <v>0</v>
      </c>
      <c r="T142" s="160">
        <v>0</v>
      </c>
      <c r="U142" s="95">
        <v>0</v>
      </c>
    </row>
    <row r="143" spans="1:21" ht="12" customHeight="1" x14ac:dyDescent="0.2">
      <c r="A143" s="105">
        <v>128</v>
      </c>
      <c r="B143" s="124" t="s">
        <v>211</v>
      </c>
      <c r="C143" s="125" t="s">
        <v>212</v>
      </c>
      <c r="D143" s="104">
        <f t="shared" si="18"/>
        <v>0</v>
      </c>
      <c r="E143" s="104">
        <f t="shared" si="12"/>
        <v>0</v>
      </c>
      <c r="F143" s="104">
        <v>0</v>
      </c>
      <c r="G143" s="104">
        <v>0</v>
      </c>
      <c r="H143" s="104">
        <f t="shared" si="13"/>
        <v>0</v>
      </c>
      <c r="I143" s="104">
        <v>0</v>
      </c>
      <c r="J143" s="104">
        <v>0</v>
      </c>
      <c r="K143" s="104">
        <f t="shared" si="14"/>
        <v>0</v>
      </c>
      <c r="L143" s="104">
        <v>0</v>
      </c>
      <c r="M143" s="104">
        <v>0</v>
      </c>
      <c r="N143" s="104">
        <f t="shared" si="15"/>
        <v>0</v>
      </c>
      <c r="O143" s="104">
        <v>0</v>
      </c>
      <c r="P143" s="104">
        <v>0</v>
      </c>
      <c r="Q143" s="104">
        <f t="shared" si="16"/>
        <v>0</v>
      </c>
      <c r="R143" s="95">
        <v>0</v>
      </c>
      <c r="S143" s="95">
        <f t="shared" si="17"/>
        <v>0</v>
      </c>
      <c r="T143" s="160">
        <v>0</v>
      </c>
      <c r="U143" s="95">
        <v>0</v>
      </c>
    </row>
    <row r="144" spans="1:21" ht="12" customHeight="1" x14ac:dyDescent="0.2">
      <c r="A144" s="105">
        <v>129</v>
      </c>
      <c r="B144" s="126" t="s">
        <v>255</v>
      </c>
      <c r="C144" s="127" t="s">
        <v>256</v>
      </c>
      <c r="D144" s="104">
        <f t="shared" si="18"/>
        <v>0</v>
      </c>
      <c r="E144" s="104">
        <f t="shared" ref="E144:E150" si="19">F144+G144</f>
        <v>0</v>
      </c>
      <c r="F144" s="104">
        <v>0</v>
      </c>
      <c r="G144" s="104">
        <v>0</v>
      </c>
      <c r="H144" s="104">
        <f t="shared" ref="H144:H150" si="20">I144+J144+K144</f>
        <v>0</v>
      </c>
      <c r="I144" s="104">
        <v>0</v>
      </c>
      <c r="J144" s="104">
        <v>0</v>
      </c>
      <c r="K144" s="104">
        <f t="shared" ref="K144:K150" si="21">L144+M144</f>
        <v>0</v>
      </c>
      <c r="L144" s="104">
        <v>0</v>
      </c>
      <c r="M144" s="104">
        <v>0</v>
      </c>
      <c r="N144" s="104">
        <f t="shared" ref="N144:N150" si="22">O144+P144</f>
        <v>0</v>
      </c>
      <c r="O144" s="104">
        <v>0</v>
      </c>
      <c r="P144" s="104">
        <v>0</v>
      </c>
      <c r="Q144" s="104">
        <f t="shared" ref="Q144:Q150" si="23">R144+S144</f>
        <v>0</v>
      </c>
      <c r="R144" s="95">
        <v>0</v>
      </c>
      <c r="S144" s="95">
        <f t="shared" si="17"/>
        <v>0</v>
      </c>
      <c r="T144" s="160">
        <v>0</v>
      </c>
      <c r="U144" s="95">
        <v>0</v>
      </c>
    </row>
    <row r="145" spans="1:21" ht="12" customHeight="1" x14ac:dyDescent="0.2">
      <c r="A145" s="105">
        <v>130</v>
      </c>
      <c r="B145" s="128" t="s">
        <v>257</v>
      </c>
      <c r="C145" s="129" t="s">
        <v>258</v>
      </c>
      <c r="D145" s="104">
        <f t="shared" si="18"/>
        <v>0</v>
      </c>
      <c r="E145" s="104">
        <f t="shared" si="19"/>
        <v>0</v>
      </c>
      <c r="F145" s="104">
        <v>0</v>
      </c>
      <c r="G145" s="104">
        <v>0</v>
      </c>
      <c r="H145" s="104">
        <f t="shared" si="20"/>
        <v>0</v>
      </c>
      <c r="I145" s="104">
        <v>0</v>
      </c>
      <c r="J145" s="104">
        <v>0</v>
      </c>
      <c r="K145" s="104">
        <f t="shared" si="21"/>
        <v>0</v>
      </c>
      <c r="L145" s="104">
        <v>0</v>
      </c>
      <c r="M145" s="104">
        <v>0</v>
      </c>
      <c r="N145" s="104">
        <f t="shared" si="22"/>
        <v>0</v>
      </c>
      <c r="O145" s="104">
        <v>0</v>
      </c>
      <c r="P145" s="104">
        <v>0</v>
      </c>
      <c r="Q145" s="104">
        <f t="shared" si="23"/>
        <v>0</v>
      </c>
      <c r="R145" s="95">
        <v>0</v>
      </c>
      <c r="S145" s="95">
        <f t="shared" si="17"/>
        <v>0</v>
      </c>
      <c r="T145" s="160">
        <v>0</v>
      </c>
      <c r="U145" s="95">
        <v>0</v>
      </c>
    </row>
    <row r="146" spans="1:21" ht="12" customHeight="1" x14ac:dyDescent="0.2">
      <c r="A146" s="105">
        <v>131</v>
      </c>
      <c r="B146" s="130" t="s">
        <v>259</v>
      </c>
      <c r="C146" s="154" t="s">
        <v>449</v>
      </c>
      <c r="D146" s="104">
        <f t="shared" si="18"/>
        <v>0</v>
      </c>
      <c r="E146" s="104">
        <f t="shared" si="19"/>
        <v>0</v>
      </c>
      <c r="F146" s="104">
        <v>0</v>
      </c>
      <c r="G146" s="104">
        <v>0</v>
      </c>
      <c r="H146" s="104">
        <f t="shared" si="20"/>
        <v>0</v>
      </c>
      <c r="I146" s="104">
        <v>0</v>
      </c>
      <c r="J146" s="104">
        <v>0</v>
      </c>
      <c r="K146" s="104">
        <f t="shared" si="21"/>
        <v>0</v>
      </c>
      <c r="L146" s="104">
        <v>0</v>
      </c>
      <c r="M146" s="104">
        <v>0</v>
      </c>
      <c r="N146" s="104">
        <f t="shared" si="22"/>
        <v>0</v>
      </c>
      <c r="O146" s="104">
        <v>0</v>
      </c>
      <c r="P146" s="104">
        <v>0</v>
      </c>
      <c r="Q146" s="104">
        <f t="shared" si="23"/>
        <v>0</v>
      </c>
      <c r="R146" s="95">
        <v>0</v>
      </c>
      <c r="S146" s="95">
        <f t="shared" si="17"/>
        <v>0</v>
      </c>
      <c r="T146" s="160">
        <v>0</v>
      </c>
      <c r="U146" s="95">
        <v>0</v>
      </c>
    </row>
    <row r="147" spans="1:21" x14ac:dyDescent="0.2">
      <c r="A147" s="105">
        <v>132</v>
      </c>
      <c r="B147" s="131" t="s">
        <v>263</v>
      </c>
      <c r="C147" s="132" t="s">
        <v>264</v>
      </c>
      <c r="D147" s="104">
        <f t="shared" si="18"/>
        <v>0</v>
      </c>
      <c r="E147" s="104">
        <f t="shared" si="19"/>
        <v>0</v>
      </c>
      <c r="F147" s="104">
        <v>0</v>
      </c>
      <c r="G147" s="104">
        <v>0</v>
      </c>
      <c r="H147" s="104">
        <f t="shared" si="20"/>
        <v>0</v>
      </c>
      <c r="I147" s="104">
        <v>0</v>
      </c>
      <c r="J147" s="104">
        <v>0</v>
      </c>
      <c r="K147" s="104">
        <f t="shared" si="21"/>
        <v>0</v>
      </c>
      <c r="L147" s="104">
        <v>0</v>
      </c>
      <c r="M147" s="104">
        <v>0</v>
      </c>
      <c r="N147" s="104">
        <f t="shared" si="22"/>
        <v>0</v>
      </c>
      <c r="O147" s="104">
        <v>0</v>
      </c>
      <c r="P147" s="104">
        <v>0</v>
      </c>
      <c r="Q147" s="104">
        <f t="shared" si="23"/>
        <v>0</v>
      </c>
      <c r="R147" s="95">
        <v>0</v>
      </c>
      <c r="S147" s="95">
        <f t="shared" si="17"/>
        <v>0</v>
      </c>
      <c r="T147" s="160">
        <v>0</v>
      </c>
      <c r="U147" s="95">
        <v>0</v>
      </c>
    </row>
    <row r="148" spans="1:21" x14ac:dyDescent="0.2">
      <c r="A148" s="105">
        <v>133</v>
      </c>
      <c r="B148" s="133" t="s">
        <v>315</v>
      </c>
      <c r="C148" s="134" t="s">
        <v>314</v>
      </c>
      <c r="D148" s="104">
        <f t="shared" si="18"/>
        <v>0</v>
      </c>
      <c r="E148" s="104">
        <f t="shared" si="19"/>
        <v>0</v>
      </c>
      <c r="F148" s="104">
        <v>0</v>
      </c>
      <c r="G148" s="104">
        <v>0</v>
      </c>
      <c r="H148" s="104">
        <f t="shared" si="20"/>
        <v>0</v>
      </c>
      <c r="I148" s="104">
        <v>0</v>
      </c>
      <c r="J148" s="104">
        <v>0</v>
      </c>
      <c r="K148" s="104">
        <f t="shared" si="21"/>
        <v>0</v>
      </c>
      <c r="L148" s="104">
        <v>0</v>
      </c>
      <c r="M148" s="104">
        <v>0</v>
      </c>
      <c r="N148" s="104">
        <f t="shared" si="22"/>
        <v>0</v>
      </c>
      <c r="O148" s="104">
        <v>0</v>
      </c>
      <c r="P148" s="104">
        <v>0</v>
      </c>
      <c r="Q148" s="104">
        <f t="shared" si="23"/>
        <v>0</v>
      </c>
      <c r="R148" s="104">
        <v>0</v>
      </c>
      <c r="S148" s="95">
        <f t="shared" si="17"/>
        <v>0</v>
      </c>
      <c r="T148" s="160">
        <v>0</v>
      </c>
      <c r="U148" s="95">
        <v>0</v>
      </c>
    </row>
    <row r="149" spans="1:21" x14ac:dyDescent="0.2">
      <c r="A149" s="105">
        <v>134</v>
      </c>
      <c r="B149" s="133" t="s">
        <v>324</v>
      </c>
      <c r="C149" s="134" t="s">
        <v>321</v>
      </c>
      <c r="D149" s="104">
        <f t="shared" si="18"/>
        <v>0</v>
      </c>
      <c r="E149" s="104">
        <f t="shared" si="19"/>
        <v>0</v>
      </c>
      <c r="F149" s="104">
        <v>0</v>
      </c>
      <c r="G149" s="104">
        <v>0</v>
      </c>
      <c r="H149" s="104">
        <f t="shared" si="20"/>
        <v>0</v>
      </c>
      <c r="I149" s="104">
        <v>0</v>
      </c>
      <c r="J149" s="104">
        <v>0</v>
      </c>
      <c r="K149" s="104">
        <f t="shared" si="21"/>
        <v>0</v>
      </c>
      <c r="L149" s="104">
        <v>0</v>
      </c>
      <c r="M149" s="104">
        <v>0</v>
      </c>
      <c r="N149" s="104">
        <f t="shared" si="22"/>
        <v>0</v>
      </c>
      <c r="O149" s="104">
        <v>0</v>
      </c>
      <c r="P149" s="104">
        <v>0</v>
      </c>
      <c r="Q149" s="104">
        <f t="shared" si="23"/>
        <v>0</v>
      </c>
      <c r="R149" s="104">
        <v>0</v>
      </c>
      <c r="S149" s="95">
        <f t="shared" si="17"/>
        <v>0</v>
      </c>
      <c r="T149" s="160">
        <v>0</v>
      </c>
      <c r="U149" s="95">
        <v>0</v>
      </c>
    </row>
    <row r="150" spans="1:21" ht="18" customHeight="1" x14ac:dyDescent="0.2">
      <c r="A150" s="105">
        <v>135</v>
      </c>
      <c r="B150" s="55" t="s">
        <v>439</v>
      </c>
      <c r="C150" s="15" t="s">
        <v>389</v>
      </c>
      <c r="D150" s="104">
        <f t="shared" si="18"/>
        <v>0</v>
      </c>
      <c r="E150" s="104">
        <f t="shared" si="19"/>
        <v>0</v>
      </c>
      <c r="F150" s="104">
        <v>0</v>
      </c>
      <c r="G150" s="104">
        <v>0</v>
      </c>
      <c r="H150" s="104">
        <f t="shared" si="20"/>
        <v>0</v>
      </c>
      <c r="I150" s="104">
        <v>0</v>
      </c>
      <c r="J150" s="104">
        <v>0</v>
      </c>
      <c r="K150" s="104">
        <f t="shared" si="21"/>
        <v>0</v>
      </c>
      <c r="L150" s="104">
        <v>0</v>
      </c>
      <c r="M150" s="104">
        <v>0</v>
      </c>
      <c r="N150" s="104">
        <f t="shared" si="22"/>
        <v>0</v>
      </c>
      <c r="O150" s="104">
        <v>0</v>
      </c>
      <c r="P150" s="104">
        <v>0</v>
      </c>
      <c r="Q150" s="104">
        <f t="shared" si="23"/>
        <v>0</v>
      </c>
      <c r="R150" s="104">
        <v>0</v>
      </c>
      <c r="S150" s="95">
        <f t="shared" si="17"/>
        <v>0</v>
      </c>
      <c r="T150" s="160">
        <v>0</v>
      </c>
      <c r="U150" s="95">
        <v>0</v>
      </c>
    </row>
    <row r="151" spans="1:21" x14ac:dyDescent="0.2">
      <c r="A151" s="105">
        <v>136</v>
      </c>
      <c r="B151" s="55" t="s">
        <v>434</v>
      </c>
      <c r="C151" s="15" t="s">
        <v>435</v>
      </c>
      <c r="D151" s="104"/>
      <c r="E151" s="104"/>
      <c r="F151" s="104">
        <v>0</v>
      </c>
      <c r="G151" s="104">
        <v>0</v>
      </c>
      <c r="H151" s="104"/>
      <c r="I151" s="104">
        <v>0</v>
      </c>
      <c r="J151" s="104">
        <v>0</v>
      </c>
      <c r="K151" s="104"/>
      <c r="L151" s="104">
        <v>0</v>
      </c>
      <c r="M151" s="104">
        <v>0</v>
      </c>
      <c r="N151" s="104"/>
      <c r="O151" s="104">
        <v>0</v>
      </c>
      <c r="P151" s="104">
        <v>0</v>
      </c>
      <c r="Q151" s="104"/>
      <c r="R151" s="104">
        <v>0</v>
      </c>
      <c r="S151" s="144"/>
      <c r="T151" s="160">
        <v>0</v>
      </c>
      <c r="U151" s="144">
        <v>0</v>
      </c>
    </row>
    <row r="152" spans="1:21" x14ac:dyDescent="0.2">
      <c r="A152" s="105">
        <v>137</v>
      </c>
      <c r="B152" s="55" t="s">
        <v>452</v>
      </c>
      <c r="C152" s="15" t="s">
        <v>453</v>
      </c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61"/>
      <c r="T152" s="161"/>
      <c r="U152" s="161"/>
    </row>
    <row r="153" spans="1:21" x14ac:dyDescent="0.2">
      <c r="F153" s="78"/>
      <c r="G153" s="78"/>
    </row>
  </sheetData>
  <mergeCells count="38">
    <mergeCell ref="A1:U1"/>
    <mergeCell ref="A3:A9"/>
    <mergeCell ref="B3:B9"/>
    <mergeCell ref="C3:C9"/>
    <mergeCell ref="D3:U3"/>
    <mergeCell ref="D4:D9"/>
    <mergeCell ref="E4:P4"/>
    <mergeCell ref="Q4:U4"/>
    <mergeCell ref="E5:G6"/>
    <mergeCell ref="H5:M5"/>
    <mergeCell ref="N5:P6"/>
    <mergeCell ref="Q5:Q9"/>
    <mergeCell ref="R5:U5"/>
    <mergeCell ref="H6:H9"/>
    <mergeCell ref="I6:M6"/>
    <mergeCell ref="R6:R9"/>
    <mergeCell ref="S6:U7"/>
    <mergeCell ref="O7:P7"/>
    <mergeCell ref="O8:O9"/>
    <mergeCell ref="P8:P9"/>
    <mergeCell ref="S8:S9"/>
    <mergeCell ref="T8:T9"/>
    <mergeCell ref="U8:U9"/>
    <mergeCell ref="N7:N9"/>
    <mergeCell ref="F8:F9"/>
    <mergeCell ref="G8:G9"/>
    <mergeCell ref="K8:K9"/>
    <mergeCell ref="L8:M8"/>
    <mergeCell ref="F7:G7"/>
    <mergeCell ref="I7:I9"/>
    <mergeCell ref="J7:J9"/>
    <mergeCell ref="A11:C11"/>
    <mergeCell ref="A12:C12"/>
    <mergeCell ref="A93:A96"/>
    <mergeCell ref="B93:B96"/>
    <mergeCell ref="K7:M7"/>
    <mergeCell ref="A10:C10"/>
    <mergeCell ref="E7:E9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50"/>
  <sheetViews>
    <sheetView zoomScale="90" zoomScaleNormal="90" workbookViewId="0">
      <pane xSplit="3" ySplit="11" topLeftCell="D12" activePane="bottomRight" state="frozen"/>
      <selection pane="topRight" activeCell="D1" sqref="D1"/>
      <selection pane="bottomLeft" activeCell="A11" sqref="A11"/>
      <selection pane="bottomRight" activeCell="U20" sqref="U20"/>
    </sheetView>
  </sheetViews>
  <sheetFormatPr defaultColWidth="9.140625" defaultRowHeight="12.75" x14ac:dyDescent="0.2"/>
  <cols>
    <col min="1" max="1" width="5.5703125" style="173" customWidth="1"/>
    <col min="2" max="2" width="9.42578125" style="173" customWidth="1"/>
    <col min="3" max="3" width="35.7109375" style="193" customWidth="1"/>
    <col min="4" max="4" width="14.28515625" style="173" customWidth="1"/>
    <col min="5" max="5" width="13.42578125" style="172" customWidth="1"/>
    <col min="6" max="6" width="14.7109375" style="173" customWidth="1"/>
    <col min="7" max="7" width="10.42578125" style="173" customWidth="1"/>
    <col min="8" max="9" width="12.140625" style="173" customWidth="1"/>
    <col min="10" max="10" width="10" style="173" customWidth="1"/>
    <col min="11" max="12" width="12" style="173" customWidth="1"/>
    <col min="13" max="13" width="9.5703125" style="173" customWidth="1"/>
    <col min="14" max="15" width="13.140625" style="173" customWidth="1"/>
    <col min="16" max="16" width="10.7109375" style="173" customWidth="1"/>
    <col min="17" max="17" width="14" style="168" customWidth="1"/>
    <col min="18" max="18" width="12" style="173" customWidth="1"/>
    <col min="19" max="19" width="11.42578125" style="173" customWidth="1"/>
    <col min="20" max="21" width="15" style="172" customWidth="1"/>
    <col min="22" max="16384" width="9.140625" style="173"/>
  </cols>
  <sheetData>
    <row r="1" spans="1:21" s="168" customFormat="1" ht="15.75" customHeight="1" x14ac:dyDescent="0.2">
      <c r="A1" s="340" t="s">
        <v>383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167"/>
      <c r="U1" s="167"/>
    </row>
    <row r="3" spans="1:21" s="6" customFormat="1" ht="29.25" customHeight="1" x14ac:dyDescent="0.2">
      <c r="A3" s="332" t="s">
        <v>339</v>
      </c>
      <c r="B3" s="332" t="s">
        <v>340</v>
      </c>
      <c r="C3" s="332" t="s">
        <v>341</v>
      </c>
      <c r="D3" s="341" t="s">
        <v>330</v>
      </c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3"/>
      <c r="T3" s="169"/>
      <c r="U3" s="169"/>
    </row>
    <row r="4" spans="1:21" s="6" customFormat="1" ht="16.5" customHeight="1" x14ac:dyDescent="0.2">
      <c r="A4" s="333"/>
      <c r="B4" s="333"/>
      <c r="C4" s="333"/>
      <c r="D4" s="332" t="s">
        <v>233</v>
      </c>
      <c r="E4" s="326" t="s">
        <v>278</v>
      </c>
      <c r="F4" s="326"/>
      <c r="G4" s="327"/>
      <c r="H4" s="344" t="s">
        <v>342</v>
      </c>
      <c r="I4" s="345"/>
      <c r="J4" s="342"/>
      <c r="K4" s="342"/>
      <c r="L4" s="342"/>
      <c r="M4" s="342"/>
      <c r="N4" s="342"/>
      <c r="O4" s="342"/>
      <c r="P4" s="342"/>
      <c r="Q4" s="342"/>
      <c r="R4" s="342"/>
      <c r="S4" s="343"/>
      <c r="T4" s="169"/>
      <c r="U4" s="169"/>
    </row>
    <row r="5" spans="1:21" s="6" customFormat="1" ht="17.25" customHeight="1" x14ac:dyDescent="0.2">
      <c r="A5" s="333"/>
      <c r="B5" s="333"/>
      <c r="C5" s="333"/>
      <c r="D5" s="333"/>
      <c r="E5" s="346" t="s">
        <v>337</v>
      </c>
      <c r="F5" s="199" t="s">
        <v>346</v>
      </c>
      <c r="G5" s="332" t="s">
        <v>347</v>
      </c>
      <c r="H5" s="344" t="s">
        <v>343</v>
      </c>
      <c r="I5" s="345"/>
      <c r="J5" s="343"/>
      <c r="K5" s="344" t="s">
        <v>316</v>
      </c>
      <c r="L5" s="345"/>
      <c r="M5" s="343"/>
      <c r="N5" s="344" t="s">
        <v>317</v>
      </c>
      <c r="O5" s="345"/>
      <c r="P5" s="343"/>
      <c r="Q5" s="344" t="s">
        <v>344</v>
      </c>
      <c r="R5" s="342"/>
      <c r="S5" s="343"/>
      <c r="T5" s="169"/>
      <c r="U5" s="169"/>
    </row>
    <row r="6" spans="1:21" s="6" customFormat="1" ht="24" customHeight="1" x14ac:dyDescent="0.2">
      <c r="A6" s="333"/>
      <c r="B6" s="333"/>
      <c r="C6" s="333"/>
      <c r="D6" s="333"/>
      <c r="E6" s="347"/>
      <c r="F6" s="332" t="s">
        <v>345</v>
      </c>
      <c r="G6" s="333"/>
      <c r="H6" s="324" t="s">
        <v>277</v>
      </c>
      <c r="I6" s="323" t="s">
        <v>278</v>
      </c>
      <c r="J6" s="323"/>
      <c r="K6" s="323" t="s">
        <v>277</v>
      </c>
      <c r="L6" s="323" t="s">
        <v>278</v>
      </c>
      <c r="M6" s="323"/>
      <c r="N6" s="324" t="s">
        <v>277</v>
      </c>
      <c r="O6" s="323" t="s">
        <v>278</v>
      </c>
      <c r="P6" s="323"/>
      <c r="Q6" s="321" t="s">
        <v>277</v>
      </c>
      <c r="R6" s="323" t="s">
        <v>278</v>
      </c>
      <c r="S6" s="323"/>
      <c r="T6" s="169"/>
      <c r="U6" s="169"/>
    </row>
    <row r="7" spans="1:21" s="6" customFormat="1" ht="60" customHeight="1" x14ac:dyDescent="0.2">
      <c r="A7" s="333"/>
      <c r="B7" s="333"/>
      <c r="C7" s="333"/>
      <c r="D7" s="333"/>
      <c r="E7" s="347"/>
      <c r="F7" s="333"/>
      <c r="G7" s="333"/>
      <c r="H7" s="325"/>
      <c r="I7" s="197" t="s">
        <v>337</v>
      </c>
      <c r="J7" s="198" t="s">
        <v>347</v>
      </c>
      <c r="K7" s="323"/>
      <c r="L7" s="197" t="s">
        <v>337</v>
      </c>
      <c r="M7" s="198" t="s">
        <v>347</v>
      </c>
      <c r="N7" s="325"/>
      <c r="O7" s="197" t="s">
        <v>337</v>
      </c>
      <c r="P7" s="197" t="s">
        <v>347</v>
      </c>
      <c r="Q7" s="322"/>
      <c r="R7" s="198" t="s">
        <v>337</v>
      </c>
      <c r="S7" s="198" t="s">
        <v>347</v>
      </c>
      <c r="T7" s="169"/>
      <c r="U7" s="169"/>
    </row>
    <row r="8" spans="1:21" s="168" customFormat="1" x14ac:dyDescent="0.2">
      <c r="A8" s="331" t="s">
        <v>233</v>
      </c>
      <c r="B8" s="331"/>
      <c r="C8" s="331"/>
      <c r="D8" s="170">
        <f t="shared" ref="D8:S8" si="0">SUM(D9:D10)</f>
        <v>2984858710</v>
      </c>
      <c r="E8" s="170">
        <f t="shared" si="0"/>
        <v>2978249866</v>
      </c>
      <c r="F8" s="170">
        <f t="shared" si="0"/>
        <v>37957788.840000063</v>
      </c>
      <c r="G8" s="170">
        <f t="shared" si="0"/>
        <v>6608844</v>
      </c>
      <c r="H8" s="170">
        <f t="shared" si="0"/>
        <v>472561026</v>
      </c>
      <c r="I8" s="170">
        <f t="shared" si="0"/>
        <v>472561026</v>
      </c>
      <c r="J8" s="170">
        <f t="shared" si="0"/>
        <v>0</v>
      </c>
      <c r="K8" s="170">
        <f t="shared" si="0"/>
        <v>219023946</v>
      </c>
      <c r="L8" s="170">
        <f t="shared" si="0"/>
        <v>219022379</v>
      </c>
      <c r="M8" s="170">
        <f t="shared" si="0"/>
        <v>1567</v>
      </c>
      <c r="N8" s="170">
        <f t="shared" si="0"/>
        <v>2049706256</v>
      </c>
      <c r="O8" s="170">
        <f t="shared" si="0"/>
        <v>2049682642</v>
      </c>
      <c r="P8" s="170">
        <f t="shared" si="0"/>
        <v>23614</v>
      </c>
      <c r="Q8" s="170">
        <f t="shared" si="0"/>
        <v>243567482</v>
      </c>
      <c r="R8" s="170">
        <f t="shared" si="0"/>
        <v>236983819</v>
      </c>
      <c r="S8" s="170">
        <f t="shared" si="0"/>
        <v>6583663</v>
      </c>
      <c r="T8" s="167"/>
      <c r="U8" s="167"/>
    </row>
    <row r="9" spans="1:21" x14ac:dyDescent="0.2">
      <c r="A9" s="328" t="s">
        <v>54</v>
      </c>
      <c r="B9" s="329"/>
      <c r="C9" s="330"/>
      <c r="D9" s="170"/>
      <c r="E9" s="170"/>
      <c r="F9" s="170"/>
      <c r="G9" s="170"/>
      <c r="H9" s="170"/>
      <c r="I9" s="170"/>
      <c r="J9" s="171"/>
      <c r="K9" s="171"/>
      <c r="L9" s="171"/>
      <c r="M9" s="171"/>
      <c r="N9" s="171"/>
      <c r="O9" s="171"/>
      <c r="P9" s="171"/>
      <c r="Q9" s="170"/>
      <c r="R9" s="171"/>
      <c r="S9" s="171"/>
    </row>
    <row r="10" spans="1:21" s="168" customFormat="1" ht="12.75" customHeight="1" x14ac:dyDescent="0.2">
      <c r="A10" s="328" t="s">
        <v>227</v>
      </c>
      <c r="B10" s="329"/>
      <c r="C10" s="330"/>
      <c r="D10" s="170">
        <f>SUM(D11:D150)-D91</f>
        <v>2984858710</v>
      </c>
      <c r="E10" s="170">
        <f t="shared" ref="E10:S10" si="1">SUM(E11:E150)-E91</f>
        <v>2978249866</v>
      </c>
      <c r="F10" s="170">
        <f t="shared" si="1"/>
        <v>37957788.840000063</v>
      </c>
      <c r="G10" s="170">
        <f t="shared" si="1"/>
        <v>6608844</v>
      </c>
      <c r="H10" s="170">
        <f t="shared" si="1"/>
        <v>472561026</v>
      </c>
      <c r="I10" s="170">
        <f t="shared" si="1"/>
        <v>472561026</v>
      </c>
      <c r="J10" s="170">
        <f t="shared" si="1"/>
        <v>0</v>
      </c>
      <c r="K10" s="170">
        <f t="shared" si="1"/>
        <v>219023946</v>
      </c>
      <c r="L10" s="170">
        <f t="shared" si="1"/>
        <v>219022379</v>
      </c>
      <c r="M10" s="170">
        <f t="shared" si="1"/>
        <v>1567</v>
      </c>
      <c r="N10" s="170">
        <f t="shared" si="1"/>
        <v>2049706256</v>
      </c>
      <c r="O10" s="170">
        <f t="shared" si="1"/>
        <v>2049682642</v>
      </c>
      <c r="P10" s="170">
        <f t="shared" si="1"/>
        <v>23614</v>
      </c>
      <c r="Q10" s="170">
        <f t="shared" si="1"/>
        <v>243567482</v>
      </c>
      <c r="R10" s="170">
        <f t="shared" si="1"/>
        <v>236983819</v>
      </c>
      <c r="S10" s="170">
        <f t="shared" si="1"/>
        <v>6583663</v>
      </c>
      <c r="T10" s="167"/>
      <c r="U10" s="167"/>
    </row>
    <row r="11" spans="1:21" x14ac:dyDescent="0.2">
      <c r="A11" s="174">
        <v>1</v>
      </c>
      <c r="B11" s="175" t="s">
        <v>57</v>
      </c>
      <c r="C11" s="176" t="s">
        <v>42</v>
      </c>
      <c r="D11" s="171">
        <f>E11+G11</f>
        <v>17781300</v>
      </c>
      <c r="E11" s="171">
        <f>I11+L11+O11+R11</f>
        <v>17781300</v>
      </c>
      <c r="F11" s="171"/>
      <c r="G11" s="171"/>
      <c r="H11" s="171">
        <f>SUM(I11:J11)</f>
        <v>2526818</v>
      </c>
      <c r="I11" s="171">
        <v>2526818</v>
      </c>
      <c r="J11" s="166"/>
      <c r="K11" s="171">
        <f t="shared" ref="K11:K22" si="2">SUM(L11:M11)</f>
        <v>1230137</v>
      </c>
      <c r="L11" s="171">
        <v>1230137</v>
      </c>
      <c r="M11" s="171"/>
      <c r="N11" s="171">
        <f t="shared" ref="N11:N22" si="3">SUM(O11:P11)</f>
        <v>11864854</v>
      </c>
      <c r="O11" s="171">
        <v>11864854</v>
      </c>
      <c r="P11" s="171"/>
      <c r="Q11" s="171">
        <f>SUM(R11:S11)</f>
        <v>2159491</v>
      </c>
      <c r="R11" s="171">
        <v>2159491</v>
      </c>
      <c r="S11" s="171"/>
    </row>
    <row r="12" spans="1:21" x14ac:dyDescent="0.2">
      <c r="A12" s="174">
        <v>2</v>
      </c>
      <c r="B12" s="177" t="s">
        <v>58</v>
      </c>
      <c r="C12" s="176" t="s">
        <v>213</v>
      </c>
      <c r="D12" s="171">
        <f t="shared" ref="D12:D74" si="4">E12+G12</f>
        <v>16240404</v>
      </c>
      <c r="E12" s="171">
        <f t="shared" ref="E12:E74" si="5">I12+L12+O12+R12</f>
        <v>16220556</v>
      </c>
      <c r="F12" s="171">
        <v>241122.63999999981</v>
      </c>
      <c r="G12" s="171">
        <f t="shared" ref="G12:G18" si="6">J12+M12+P12+S12</f>
        <v>19848</v>
      </c>
      <c r="H12" s="171">
        <f>SUM(I12:J12)</f>
        <v>2786805</v>
      </c>
      <c r="I12" s="171">
        <v>2786805</v>
      </c>
      <c r="J12" s="166"/>
      <c r="K12" s="171">
        <f t="shared" si="2"/>
        <v>1091172</v>
      </c>
      <c r="L12" s="171">
        <v>1091172</v>
      </c>
      <c r="M12" s="171"/>
      <c r="N12" s="171">
        <f t="shared" si="3"/>
        <v>11185426</v>
      </c>
      <c r="O12" s="171">
        <v>11185426</v>
      </c>
      <c r="P12" s="171"/>
      <c r="Q12" s="171">
        <f t="shared" ref="Q12:Q74" si="7">SUM(R12:S12)</f>
        <v>1177001</v>
      </c>
      <c r="R12" s="171">
        <v>1157153</v>
      </c>
      <c r="S12" s="171">
        <v>19848</v>
      </c>
    </row>
    <row r="13" spans="1:21" x14ac:dyDescent="0.2">
      <c r="A13" s="174">
        <v>3</v>
      </c>
      <c r="B13" s="178" t="s">
        <v>59</v>
      </c>
      <c r="C13" s="176" t="s">
        <v>5</v>
      </c>
      <c r="D13" s="171">
        <f t="shared" si="4"/>
        <v>36648232</v>
      </c>
      <c r="E13" s="171">
        <f t="shared" si="5"/>
        <v>36045263</v>
      </c>
      <c r="F13" s="171">
        <v>344040.83999999973</v>
      </c>
      <c r="G13" s="171">
        <f t="shared" si="6"/>
        <v>602969</v>
      </c>
      <c r="H13" s="171"/>
      <c r="I13" s="171"/>
      <c r="J13" s="166"/>
      <c r="K13" s="171">
        <f t="shared" si="2"/>
        <v>3202291</v>
      </c>
      <c r="L13" s="171">
        <v>3200724</v>
      </c>
      <c r="M13" s="171">
        <v>1567</v>
      </c>
      <c r="N13" s="171">
        <f t="shared" si="3"/>
        <v>25635652</v>
      </c>
      <c r="O13" s="171">
        <v>25635652</v>
      </c>
      <c r="P13" s="171"/>
      <c r="Q13" s="171">
        <f t="shared" si="7"/>
        <v>7810289</v>
      </c>
      <c r="R13" s="171">
        <v>7208887</v>
      </c>
      <c r="S13" s="171">
        <v>601402</v>
      </c>
    </row>
    <row r="14" spans="1:21" x14ac:dyDescent="0.2">
      <c r="A14" s="174">
        <v>4</v>
      </c>
      <c r="B14" s="175" t="s">
        <v>60</v>
      </c>
      <c r="C14" s="176" t="s">
        <v>214</v>
      </c>
      <c r="D14" s="171">
        <f t="shared" si="4"/>
        <v>17077208</v>
      </c>
      <c r="E14" s="171">
        <f t="shared" si="5"/>
        <v>17041481</v>
      </c>
      <c r="F14" s="171"/>
      <c r="G14" s="171">
        <f t="shared" si="6"/>
        <v>35727</v>
      </c>
      <c r="H14" s="171">
        <f t="shared" ref="H14:H22" si="8">SUM(I14:J14)</f>
        <v>2511055</v>
      </c>
      <c r="I14" s="171">
        <v>2511055</v>
      </c>
      <c r="J14" s="166"/>
      <c r="K14" s="171">
        <f t="shared" si="2"/>
        <v>1381407</v>
      </c>
      <c r="L14" s="171">
        <v>1381407</v>
      </c>
      <c r="M14" s="171"/>
      <c r="N14" s="171">
        <f t="shared" si="3"/>
        <v>11864837</v>
      </c>
      <c r="O14" s="171">
        <v>11864837</v>
      </c>
      <c r="P14" s="171"/>
      <c r="Q14" s="171">
        <f t="shared" si="7"/>
        <v>1319909</v>
      </c>
      <c r="R14" s="171">
        <v>1284182</v>
      </c>
      <c r="S14" s="171">
        <v>35727</v>
      </c>
    </row>
    <row r="15" spans="1:21" ht="13.5" customHeight="1" x14ac:dyDescent="0.2">
      <c r="A15" s="174">
        <v>5</v>
      </c>
      <c r="B15" s="175" t="s">
        <v>61</v>
      </c>
      <c r="C15" s="176" t="s">
        <v>8</v>
      </c>
      <c r="D15" s="171">
        <f t="shared" si="4"/>
        <v>17940683</v>
      </c>
      <c r="E15" s="171">
        <f t="shared" si="5"/>
        <v>17924805</v>
      </c>
      <c r="F15" s="171">
        <v>161728.59999999998</v>
      </c>
      <c r="G15" s="171">
        <f t="shared" si="6"/>
        <v>15878</v>
      </c>
      <c r="H15" s="171">
        <f t="shared" si="8"/>
        <v>2296908</v>
      </c>
      <c r="I15" s="171">
        <v>2296908</v>
      </c>
      <c r="J15" s="166"/>
      <c r="K15" s="171">
        <f t="shared" si="2"/>
        <v>1219469</v>
      </c>
      <c r="L15" s="171">
        <v>1219469</v>
      </c>
      <c r="M15" s="171"/>
      <c r="N15" s="171">
        <f t="shared" si="3"/>
        <v>13296925</v>
      </c>
      <c r="O15" s="171">
        <v>13296925</v>
      </c>
      <c r="P15" s="171"/>
      <c r="Q15" s="171">
        <f t="shared" si="7"/>
        <v>1127381</v>
      </c>
      <c r="R15" s="171">
        <v>1111503</v>
      </c>
      <c r="S15" s="171">
        <v>15878</v>
      </c>
    </row>
    <row r="16" spans="1:21" x14ac:dyDescent="0.2">
      <c r="A16" s="174">
        <v>6</v>
      </c>
      <c r="B16" s="178" t="s">
        <v>62</v>
      </c>
      <c r="C16" s="176" t="s">
        <v>63</v>
      </c>
      <c r="D16" s="171">
        <f t="shared" si="4"/>
        <v>105568180</v>
      </c>
      <c r="E16" s="171">
        <f t="shared" si="5"/>
        <v>105449090</v>
      </c>
      <c r="F16" s="171">
        <v>3534505.040000007</v>
      </c>
      <c r="G16" s="171">
        <f t="shared" si="6"/>
        <v>119090</v>
      </c>
      <c r="H16" s="171">
        <f t="shared" si="8"/>
        <v>11699796</v>
      </c>
      <c r="I16" s="171">
        <v>11699796</v>
      </c>
      <c r="J16" s="166"/>
      <c r="K16" s="171">
        <f t="shared" si="2"/>
        <v>7897194</v>
      </c>
      <c r="L16" s="171">
        <v>7897194</v>
      </c>
      <c r="M16" s="171"/>
      <c r="N16" s="171">
        <f t="shared" si="3"/>
        <v>80034575</v>
      </c>
      <c r="O16" s="171">
        <v>80034575</v>
      </c>
      <c r="P16" s="171"/>
      <c r="Q16" s="171">
        <f t="shared" si="7"/>
        <v>5936615</v>
      </c>
      <c r="R16" s="171">
        <v>5817525</v>
      </c>
      <c r="S16" s="171">
        <v>119090</v>
      </c>
    </row>
    <row r="17" spans="1:19" x14ac:dyDescent="0.2">
      <c r="A17" s="174">
        <v>7</v>
      </c>
      <c r="B17" s="175" t="s">
        <v>64</v>
      </c>
      <c r="C17" s="176" t="s">
        <v>215</v>
      </c>
      <c r="D17" s="171">
        <f t="shared" si="4"/>
        <v>45148447</v>
      </c>
      <c r="E17" s="171">
        <f t="shared" si="5"/>
        <v>45124630</v>
      </c>
      <c r="F17" s="171">
        <v>799821.43999999983</v>
      </c>
      <c r="G17" s="171">
        <f t="shared" si="6"/>
        <v>23817</v>
      </c>
      <c r="H17" s="171">
        <f t="shared" si="8"/>
        <v>5230059</v>
      </c>
      <c r="I17" s="171">
        <v>5230059</v>
      </c>
      <c r="J17" s="166"/>
      <c r="K17" s="171">
        <f t="shared" si="2"/>
        <v>3360270</v>
      </c>
      <c r="L17" s="171">
        <v>3360270</v>
      </c>
      <c r="M17" s="171"/>
      <c r="N17" s="171">
        <f t="shared" si="3"/>
        <v>32483272</v>
      </c>
      <c r="O17" s="171">
        <v>32483272</v>
      </c>
      <c r="P17" s="171"/>
      <c r="Q17" s="171">
        <f t="shared" si="7"/>
        <v>4074846</v>
      </c>
      <c r="R17" s="171">
        <v>4051029</v>
      </c>
      <c r="S17" s="171">
        <v>23817</v>
      </c>
    </row>
    <row r="18" spans="1:19" x14ac:dyDescent="0.2">
      <c r="A18" s="174">
        <v>8</v>
      </c>
      <c r="B18" s="178" t="s">
        <v>65</v>
      </c>
      <c r="C18" s="176" t="s">
        <v>17</v>
      </c>
      <c r="D18" s="171">
        <f t="shared" si="4"/>
        <v>16188866</v>
      </c>
      <c r="E18" s="171">
        <f t="shared" si="5"/>
        <v>16147185</v>
      </c>
      <c r="F18" s="171">
        <v>552817.76000000024</v>
      </c>
      <c r="G18" s="171">
        <f t="shared" si="6"/>
        <v>41681</v>
      </c>
      <c r="H18" s="171">
        <f t="shared" si="8"/>
        <v>2389827</v>
      </c>
      <c r="I18" s="171">
        <v>2389827</v>
      </c>
      <c r="J18" s="166"/>
      <c r="K18" s="171">
        <f t="shared" si="2"/>
        <v>1292343</v>
      </c>
      <c r="L18" s="171">
        <v>1292343</v>
      </c>
      <c r="M18" s="171"/>
      <c r="N18" s="171">
        <f t="shared" si="3"/>
        <v>11585737</v>
      </c>
      <c r="O18" s="171">
        <v>11585737</v>
      </c>
      <c r="P18" s="171"/>
      <c r="Q18" s="171">
        <f t="shared" si="7"/>
        <v>920959</v>
      </c>
      <c r="R18" s="171">
        <v>879278</v>
      </c>
      <c r="S18" s="171">
        <v>41681</v>
      </c>
    </row>
    <row r="19" spans="1:19" x14ac:dyDescent="0.2">
      <c r="A19" s="174">
        <v>9</v>
      </c>
      <c r="B19" s="178" t="s">
        <v>66</v>
      </c>
      <c r="C19" s="176" t="s">
        <v>6</v>
      </c>
      <c r="D19" s="171">
        <f t="shared" si="4"/>
        <v>23655849</v>
      </c>
      <c r="E19" s="171">
        <f t="shared" si="5"/>
        <v>23655849</v>
      </c>
      <c r="F19" s="171">
        <v>26464.68</v>
      </c>
      <c r="G19" s="171"/>
      <c r="H19" s="171">
        <f t="shared" si="8"/>
        <v>2838820</v>
      </c>
      <c r="I19" s="171">
        <v>2838820</v>
      </c>
      <c r="J19" s="166"/>
      <c r="K19" s="171">
        <f t="shared" si="2"/>
        <v>1219937</v>
      </c>
      <c r="L19" s="171">
        <v>1219937</v>
      </c>
      <c r="M19" s="171"/>
      <c r="N19" s="171">
        <f t="shared" si="3"/>
        <v>18090609</v>
      </c>
      <c r="O19" s="171">
        <v>18090609</v>
      </c>
      <c r="P19" s="171"/>
      <c r="Q19" s="171">
        <f t="shared" si="7"/>
        <v>1506483</v>
      </c>
      <c r="R19" s="171">
        <v>1506483</v>
      </c>
      <c r="S19" s="171"/>
    </row>
    <row r="20" spans="1:19" x14ac:dyDescent="0.2">
      <c r="A20" s="174">
        <v>10</v>
      </c>
      <c r="B20" s="178" t="s">
        <v>67</v>
      </c>
      <c r="C20" s="176" t="s">
        <v>18</v>
      </c>
      <c r="D20" s="171">
        <f t="shared" si="4"/>
        <v>26798210</v>
      </c>
      <c r="E20" s="171">
        <f t="shared" si="5"/>
        <v>26798210</v>
      </c>
      <c r="F20" s="171"/>
      <c r="G20" s="171"/>
      <c r="H20" s="171">
        <f t="shared" si="8"/>
        <v>4075071</v>
      </c>
      <c r="I20" s="171">
        <v>4075071</v>
      </c>
      <c r="J20" s="166"/>
      <c r="K20" s="171">
        <f t="shared" si="2"/>
        <v>1814738</v>
      </c>
      <c r="L20" s="171">
        <v>1814738</v>
      </c>
      <c r="M20" s="171"/>
      <c r="N20" s="171">
        <f t="shared" si="3"/>
        <v>18915636</v>
      </c>
      <c r="O20" s="171">
        <v>18915636</v>
      </c>
      <c r="P20" s="171"/>
      <c r="Q20" s="171">
        <f t="shared" si="7"/>
        <v>1992765</v>
      </c>
      <c r="R20" s="171">
        <v>1992765</v>
      </c>
      <c r="S20" s="171"/>
    </row>
    <row r="21" spans="1:19" x14ac:dyDescent="0.2">
      <c r="A21" s="174">
        <v>11</v>
      </c>
      <c r="B21" s="178" t="s">
        <v>68</v>
      </c>
      <c r="C21" s="176" t="s">
        <v>7</v>
      </c>
      <c r="D21" s="171">
        <f t="shared" si="4"/>
        <v>16502955</v>
      </c>
      <c r="E21" s="171">
        <f t="shared" si="5"/>
        <v>16502955</v>
      </c>
      <c r="F21" s="171">
        <v>149966.51999999996</v>
      </c>
      <c r="G21" s="171"/>
      <c r="H21" s="171">
        <f t="shared" si="8"/>
        <v>2216062</v>
      </c>
      <c r="I21" s="171">
        <v>2216062</v>
      </c>
      <c r="J21" s="166"/>
      <c r="K21" s="171">
        <f t="shared" si="2"/>
        <v>1032012</v>
      </c>
      <c r="L21" s="171">
        <v>1032012</v>
      </c>
      <c r="M21" s="171"/>
      <c r="N21" s="171">
        <f t="shared" si="3"/>
        <v>11680914</v>
      </c>
      <c r="O21" s="171">
        <v>11680914</v>
      </c>
      <c r="P21" s="171"/>
      <c r="Q21" s="171">
        <f t="shared" si="7"/>
        <v>1573967</v>
      </c>
      <c r="R21" s="171">
        <v>1573967</v>
      </c>
      <c r="S21" s="171"/>
    </row>
    <row r="22" spans="1:19" x14ac:dyDescent="0.2">
      <c r="A22" s="174">
        <v>12</v>
      </c>
      <c r="B22" s="178" t="s">
        <v>69</v>
      </c>
      <c r="C22" s="176" t="s">
        <v>19</v>
      </c>
      <c r="D22" s="171">
        <f t="shared" si="4"/>
        <v>32355187</v>
      </c>
      <c r="E22" s="171">
        <f t="shared" si="5"/>
        <v>32156704</v>
      </c>
      <c r="F22" s="171">
        <v>805702.48000000184</v>
      </c>
      <c r="G22" s="171">
        <f>J22+M22+P22+S22</f>
        <v>198483</v>
      </c>
      <c r="H22" s="171">
        <f t="shared" si="8"/>
        <v>3457371</v>
      </c>
      <c r="I22" s="171">
        <v>3457371</v>
      </c>
      <c r="J22" s="166"/>
      <c r="K22" s="171">
        <f t="shared" si="2"/>
        <v>2018977</v>
      </c>
      <c r="L22" s="171">
        <v>2018977</v>
      </c>
      <c r="M22" s="171"/>
      <c r="N22" s="171">
        <f t="shared" si="3"/>
        <v>24798742</v>
      </c>
      <c r="O22" s="171">
        <v>24798742</v>
      </c>
      <c r="P22" s="171"/>
      <c r="Q22" s="171">
        <f t="shared" si="7"/>
        <v>2080097</v>
      </c>
      <c r="R22" s="171">
        <v>1881614</v>
      </c>
      <c r="S22" s="171">
        <v>198483</v>
      </c>
    </row>
    <row r="23" spans="1:19" ht="13.5" customHeight="1" x14ac:dyDescent="0.2">
      <c r="A23" s="174">
        <v>13</v>
      </c>
      <c r="B23" s="178" t="s">
        <v>234</v>
      </c>
      <c r="C23" s="176" t="s">
        <v>235</v>
      </c>
      <c r="D23" s="171"/>
      <c r="E23" s="171"/>
      <c r="F23" s="171"/>
      <c r="G23" s="171"/>
      <c r="H23" s="171"/>
      <c r="I23" s="171"/>
      <c r="J23" s="166"/>
      <c r="K23" s="171"/>
      <c r="L23" s="171"/>
      <c r="M23" s="171"/>
      <c r="N23" s="171"/>
      <c r="O23" s="171"/>
      <c r="P23" s="171"/>
      <c r="Q23" s="171"/>
      <c r="R23" s="171"/>
      <c r="S23" s="171"/>
    </row>
    <row r="24" spans="1:19" x14ac:dyDescent="0.2">
      <c r="A24" s="174">
        <v>14</v>
      </c>
      <c r="B24" s="178" t="s">
        <v>70</v>
      </c>
      <c r="C24" s="176" t="s">
        <v>22</v>
      </c>
      <c r="D24" s="171">
        <f t="shared" si="4"/>
        <v>20063234</v>
      </c>
      <c r="E24" s="171">
        <f t="shared" si="5"/>
        <v>20043386</v>
      </c>
      <c r="F24" s="171">
        <v>32345.72</v>
      </c>
      <c r="G24" s="171">
        <f>J24+M24+P24+S24</f>
        <v>19848</v>
      </c>
      <c r="H24" s="171">
        <f>SUM(I24:J24)</f>
        <v>2661615</v>
      </c>
      <c r="I24" s="171">
        <v>2661615</v>
      </c>
      <c r="J24" s="166"/>
      <c r="K24" s="171">
        <f t="shared" ref="K24:K32" si="9">SUM(L24:M24)</f>
        <v>1217068</v>
      </c>
      <c r="L24" s="171">
        <v>1217068</v>
      </c>
      <c r="M24" s="171"/>
      <c r="N24" s="171">
        <f t="shared" ref="N24:N32" si="10">SUM(O24:P24)</f>
        <v>13933758</v>
      </c>
      <c r="O24" s="171">
        <v>13933758</v>
      </c>
      <c r="P24" s="171"/>
      <c r="Q24" s="171">
        <f t="shared" si="7"/>
        <v>2250793</v>
      </c>
      <c r="R24" s="171">
        <v>2230945</v>
      </c>
      <c r="S24" s="171">
        <v>19848</v>
      </c>
    </row>
    <row r="25" spans="1:19" x14ac:dyDescent="0.2">
      <c r="A25" s="174">
        <v>15</v>
      </c>
      <c r="B25" s="178" t="s">
        <v>71</v>
      </c>
      <c r="C25" s="176" t="s">
        <v>10</v>
      </c>
      <c r="D25" s="171">
        <f t="shared" si="4"/>
        <v>13640575</v>
      </c>
      <c r="E25" s="171">
        <f t="shared" si="5"/>
        <v>13622711</v>
      </c>
      <c r="F25" s="171"/>
      <c r="G25" s="171">
        <f>J25+M25+P25+S25</f>
        <v>17864</v>
      </c>
      <c r="H25" s="171">
        <f>SUM(I25:J25)</f>
        <v>2243360</v>
      </c>
      <c r="I25" s="171">
        <v>2243360</v>
      </c>
      <c r="J25" s="166"/>
      <c r="K25" s="171">
        <f t="shared" si="9"/>
        <v>839534</v>
      </c>
      <c r="L25" s="171">
        <v>839534</v>
      </c>
      <c r="M25" s="171"/>
      <c r="N25" s="171">
        <f t="shared" si="10"/>
        <v>8886457</v>
      </c>
      <c r="O25" s="171">
        <v>8886457</v>
      </c>
      <c r="P25" s="171"/>
      <c r="Q25" s="171">
        <f t="shared" si="7"/>
        <v>1671224</v>
      </c>
      <c r="R25" s="171">
        <v>1653360</v>
      </c>
      <c r="S25" s="171">
        <v>17864</v>
      </c>
    </row>
    <row r="26" spans="1:19" x14ac:dyDescent="0.2">
      <c r="A26" s="174">
        <v>16</v>
      </c>
      <c r="B26" s="178" t="s">
        <v>72</v>
      </c>
      <c r="C26" s="176" t="s">
        <v>348</v>
      </c>
      <c r="D26" s="171">
        <f t="shared" si="4"/>
        <v>26472562</v>
      </c>
      <c r="E26" s="171">
        <f t="shared" si="5"/>
        <v>26460653</v>
      </c>
      <c r="F26" s="171"/>
      <c r="G26" s="171">
        <f>J26+M26+P26+S26</f>
        <v>11909</v>
      </c>
      <c r="H26" s="171">
        <f>SUM(I26:J26)</f>
        <v>3483629</v>
      </c>
      <c r="I26" s="171">
        <v>3483629</v>
      </c>
      <c r="J26" s="166"/>
      <c r="K26" s="171">
        <f t="shared" si="9"/>
        <v>1752052</v>
      </c>
      <c r="L26" s="171">
        <v>1752052</v>
      </c>
      <c r="M26" s="171"/>
      <c r="N26" s="171">
        <f t="shared" si="10"/>
        <v>19343358</v>
      </c>
      <c r="O26" s="171">
        <v>19343358</v>
      </c>
      <c r="P26" s="171"/>
      <c r="Q26" s="171">
        <f t="shared" si="7"/>
        <v>1893523</v>
      </c>
      <c r="R26" s="171">
        <v>1881614</v>
      </c>
      <c r="S26" s="171">
        <v>11909</v>
      </c>
    </row>
    <row r="27" spans="1:19" x14ac:dyDescent="0.2">
      <c r="A27" s="174">
        <v>17</v>
      </c>
      <c r="B27" s="178" t="s">
        <v>73</v>
      </c>
      <c r="C27" s="176" t="s">
        <v>9</v>
      </c>
      <c r="D27" s="171">
        <f t="shared" si="4"/>
        <v>49526724</v>
      </c>
      <c r="E27" s="171">
        <f t="shared" si="5"/>
        <v>48776389</v>
      </c>
      <c r="F27" s="171">
        <v>4669545.7600000072</v>
      </c>
      <c r="G27" s="171">
        <f>J27+M27+P27+S27</f>
        <v>750335</v>
      </c>
      <c r="H27" s="171"/>
      <c r="I27" s="171"/>
      <c r="J27" s="166"/>
      <c r="K27" s="171">
        <f t="shared" si="9"/>
        <v>3659059</v>
      </c>
      <c r="L27" s="171">
        <v>3659059</v>
      </c>
      <c r="M27" s="171"/>
      <c r="N27" s="171">
        <f t="shared" si="10"/>
        <v>42034966</v>
      </c>
      <c r="O27" s="171">
        <v>42021002</v>
      </c>
      <c r="P27" s="171">
        <v>13964</v>
      </c>
      <c r="Q27" s="171">
        <f t="shared" si="7"/>
        <v>3832699</v>
      </c>
      <c r="R27" s="171">
        <v>3096328</v>
      </c>
      <c r="S27" s="171">
        <v>736371</v>
      </c>
    </row>
    <row r="28" spans="1:19" x14ac:dyDescent="0.2">
      <c r="A28" s="174">
        <v>18</v>
      </c>
      <c r="B28" s="175" t="s">
        <v>74</v>
      </c>
      <c r="C28" s="176" t="s">
        <v>11</v>
      </c>
      <c r="D28" s="171">
        <f t="shared" si="4"/>
        <v>9061596</v>
      </c>
      <c r="E28" s="171">
        <f t="shared" si="5"/>
        <v>9061596</v>
      </c>
      <c r="F28" s="171">
        <v>217598.47999999989</v>
      </c>
      <c r="G28" s="171"/>
      <c r="H28" s="171">
        <f>SUM(I28:J28)</f>
        <v>1111569</v>
      </c>
      <c r="I28" s="171">
        <v>1111569</v>
      </c>
      <c r="J28" s="166"/>
      <c r="K28" s="171">
        <f t="shared" si="9"/>
        <v>504944</v>
      </c>
      <c r="L28" s="171">
        <v>504944</v>
      </c>
      <c r="M28" s="171"/>
      <c r="N28" s="171">
        <f t="shared" si="10"/>
        <v>6605502</v>
      </c>
      <c r="O28" s="171">
        <v>6605502</v>
      </c>
      <c r="P28" s="171"/>
      <c r="Q28" s="171">
        <f t="shared" si="7"/>
        <v>839581</v>
      </c>
      <c r="R28" s="171">
        <v>839581</v>
      </c>
      <c r="S28" s="171">
        <v>0</v>
      </c>
    </row>
    <row r="29" spans="1:19" x14ac:dyDescent="0.2">
      <c r="A29" s="174">
        <v>19</v>
      </c>
      <c r="B29" s="175" t="s">
        <v>75</v>
      </c>
      <c r="C29" s="176" t="s">
        <v>216</v>
      </c>
      <c r="D29" s="171">
        <f t="shared" si="4"/>
        <v>14319990</v>
      </c>
      <c r="E29" s="171">
        <f t="shared" si="5"/>
        <v>14260446</v>
      </c>
      <c r="F29" s="171">
        <v>1796657.7200000037</v>
      </c>
      <c r="G29" s="171">
        <f>J29+M29+P29+S29</f>
        <v>59544</v>
      </c>
      <c r="H29" s="171">
        <f>SUM(I29:J29)</f>
        <v>1476390</v>
      </c>
      <c r="I29" s="171">
        <v>1476390</v>
      </c>
      <c r="J29" s="166"/>
      <c r="K29" s="171">
        <f t="shared" si="9"/>
        <v>718978</v>
      </c>
      <c r="L29" s="171">
        <v>718978</v>
      </c>
      <c r="M29" s="171"/>
      <c r="N29" s="171">
        <f t="shared" si="10"/>
        <v>10921819</v>
      </c>
      <c r="O29" s="171">
        <v>10921819</v>
      </c>
      <c r="P29" s="171"/>
      <c r="Q29" s="171">
        <f t="shared" si="7"/>
        <v>1202803</v>
      </c>
      <c r="R29" s="171">
        <v>1143259</v>
      </c>
      <c r="S29" s="171">
        <v>59544</v>
      </c>
    </row>
    <row r="30" spans="1:19" x14ac:dyDescent="0.2">
      <c r="A30" s="174">
        <v>20</v>
      </c>
      <c r="B30" s="175" t="s">
        <v>76</v>
      </c>
      <c r="C30" s="176" t="s">
        <v>349</v>
      </c>
      <c r="D30" s="171">
        <f t="shared" si="4"/>
        <v>49909605</v>
      </c>
      <c r="E30" s="171">
        <f t="shared" si="5"/>
        <v>49814334</v>
      </c>
      <c r="F30" s="171">
        <v>2299486.640000002</v>
      </c>
      <c r="G30" s="171">
        <f>J30+M30+P30+S30</f>
        <v>95271</v>
      </c>
      <c r="H30" s="171">
        <f>SUM(I30:J30)</f>
        <v>6869819</v>
      </c>
      <c r="I30" s="171">
        <v>6869819</v>
      </c>
      <c r="J30" s="166"/>
      <c r="K30" s="171">
        <f t="shared" si="9"/>
        <v>3808870</v>
      </c>
      <c r="L30" s="171">
        <v>3808870</v>
      </c>
      <c r="M30" s="171"/>
      <c r="N30" s="171">
        <f t="shared" si="10"/>
        <v>37476331</v>
      </c>
      <c r="O30" s="171">
        <v>37476331</v>
      </c>
      <c r="P30" s="171"/>
      <c r="Q30" s="171">
        <f t="shared" si="7"/>
        <v>1754585</v>
      </c>
      <c r="R30" s="171">
        <v>1659314</v>
      </c>
      <c r="S30" s="171">
        <v>95271</v>
      </c>
    </row>
    <row r="31" spans="1:19" x14ac:dyDescent="0.2">
      <c r="A31" s="174">
        <v>21</v>
      </c>
      <c r="B31" s="175" t="s">
        <v>77</v>
      </c>
      <c r="C31" s="176" t="s">
        <v>38</v>
      </c>
      <c r="D31" s="171">
        <f t="shared" si="4"/>
        <v>35072335</v>
      </c>
      <c r="E31" s="171">
        <f t="shared" si="5"/>
        <v>34988972</v>
      </c>
      <c r="F31" s="171">
        <v>708665.3200000017</v>
      </c>
      <c r="G31" s="171">
        <f>J31+M31+P31+S31</f>
        <v>83363</v>
      </c>
      <c r="H31" s="171"/>
      <c r="I31" s="171"/>
      <c r="J31" s="166"/>
      <c r="K31" s="171">
        <f t="shared" si="9"/>
        <v>2959928</v>
      </c>
      <c r="L31" s="171">
        <v>2959928</v>
      </c>
      <c r="M31" s="171"/>
      <c r="N31" s="171">
        <f t="shared" si="10"/>
        <v>28474222</v>
      </c>
      <c r="O31" s="171">
        <v>28474222</v>
      </c>
      <c r="P31" s="171"/>
      <c r="Q31" s="171">
        <f t="shared" si="7"/>
        <v>3638185</v>
      </c>
      <c r="R31" s="171">
        <v>3554822</v>
      </c>
      <c r="S31" s="171">
        <v>83363</v>
      </c>
    </row>
    <row r="32" spans="1:19" ht="13.5" customHeight="1" x14ac:dyDescent="0.2">
      <c r="A32" s="174">
        <v>22</v>
      </c>
      <c r="B32" s="178" t="s">
        <v>78</v>
      </c>
      <c r="C32" s="176" t="s">
        <v>79</v>
      </c>
      <c r="D32" s="171">
        <f t="shared" si="4"/>
        <v>14886506</v>
      </c>
      <c r="E32" s="171">
        <f t="shared" si="5"/>
        <v>14886506</v>
      </c>
      <c r="F32" s="171">
        <v>75069.679999999993</v>
      </c>
      <c r="G32" s="171"/>
      <c r="H32" s="171">
        <f>SUM(I32:J32)</f>
        <v>2130996</v>
      </c>
      <c r="I32" s="171">
        <v>2130996</v>
      </c>
      <c r="J32" s="166"/>
      <c r="K32" s="171">
        <f t="shared" si="9"/>
        <v>1697173</v>
      </c>
      <c r="L32" s="171">
        <v>1697173</v>
      </c>
      <c r="M32" s="171"/>
      <c r="N32" s="171">
        <f t="shared" si="10"/>
        <v>10500950</v>
      </c>
      <c r="O32" s="171">
        <v>10500950</v>
      </c>
      <c r="P32" s="171"/>
      <c r="Q32" s="171">
        <f t="shared" si="7"/>
        <v>557387</v>
      </c>
      <c r="R32" s="171">
        <v>557387</v>
      </c>
      <c r="S32" s="171"/>
    </row>
    <row r="33" spans="1:19" x14ac:dyDescent="0.2">
      <c r="A33" s="174">
        <v>23</v>
      </c>
      <c r="B33" s="178" t="s">
        <v>80</v>
      </c>
      <c r="C33" s="176" t="s">
        <v>81</v>
      </c>
      <c r="D33" s="171"/>
      <c r="E33" s="171"/>
      <c r="F33" s="171"/>
      <c r="G33" s="171"/>
      <c r="H33" s="171"/>
      <c r="I33" s="171"/>
      <c r="J33" s="166"/>
      <c r="K33" s="171"/>
      <c r="L33" s="171"/>
      <c r="M33" s="171"/>
      <c r="N33" s="171"/>
      <c r="O33" s="171"/>
      <c r="P33" s="171"/>
      <c r="Q33" s="171"/>
      <c r="R33" s="171"/>
      <c r="S33" s="171"/>
    </row>
    <row r="34" spans="1:19" ht="25.5" x14ac:dyDescent="0.2">
      <c r="A34" s="174">
        <v>24</v>
      </c>
      <c r="B34" s="178" t="s">
        <v>82</v>
      </c>
      <c r="C34" s="176" t="s">
        <v>83</v>
      </c>
      <c r="D34" s="171"/>
      <c r="E34" s="171"/>
      <c r="F34" s="171"/>
      <c r="G34" s="171"/>
      <c r="H34" s="171"/>
      <c r="I34" s="171"/>
      <c r="J34" s="166"/>
      <c r="K34" s="171"/>
      <c r="L34" s="171"/>
      <c r="M34" s="171"/>
      <c r="N34" s="171"/>
      <c r="O34" s="171"/>
      <c r="P34" s="171"/>
      <c r="Q34" s="171"/>
      <c r="R34" s="171"/>
      <c r="S34" s="171"/>
    </row>
    <row r="35" spans="1:19" x14ac:dyDescent="0.2">
      <c r="A35" s="174">
        <v>25</v>
      </c>
      <c r="B35" s="175" t="s">
        <v>84</v>
      </c>
      <c r="C35" s="176" t="s">
        <v>85</v>
      </c>
      <c r="D35" s="171">
        <f t="shared" si="4"/>
        <v>246910514</v>
      </c>
      <c r="E35" s="171">
        <f t="shared" si="5"/>
        <v>246823182</v>
      </c>
      <c r="F35" s="171">
        <v>1470260.0000000002</v>
      </c>
      <c r="G35" s="171">
        <f>J35+M35+P35+S35</f>
        <v>87332</v>
      </c>
      <c r="H35" s="171">
        <f>SUM(I35:J35)</f>
        <v>37515024</v>
      </c>
      <c r="I35" s="171">
        <v>37515024</v>
      </c>
      <c r="J35" s="166"/>
      <c r="K35" s="171">
        <f>SUM(L35:M35)</f>
        <v>19214027</v>
      </c>
      <c r="L35" s="171">
        <v>19214027</v>
      </c>
      <c r="M35" s="171"/>
      <c r="N35" s="171">
        <f>SUM(O35:P35)</f>
        <v>167840265</v>
      </c>
      <c r="O35" s="171">
        <v>167840265</v>
      </c>
      <c r="P35" s="171"/>
      <c r="Q35" s="171">
        <f t="shared" si="7"/>
        <v>22341198</v>
      </c>
      <c r="R35" s="171">
        <v>22253866</v>
      </c>
      <c r="S35" s="171">
        <v>87332</v>
      </c>
    </row>
    <row r="36" spans="1:19" x14ac:dyDescent="0.2">
      <c r="A36" s="174">
        <v>26</v>
      </c>
      <c r="B36" s="178" t="s">
        <v>86</v>
      </c>
      <c r="C36" s="176" t="s">
        <v>87</v>
      </c>
      <c r="D36" s="171">
        <f t="shared" si="4"/>
        <v>543568</v>
      </c>
      <c r="E36" s="171"/>
      <c r="F36" s="171"/>
      <c r="G36" s="171">
        <f>J36+M36+P36+S36</f>
        <v>543568</v>
      </c>
      <c r="H36" s="171"/>
      <c r="I36" s="171"/>
      <c r="J36" s="166"/>
      <c r="K36" s="171"/>
      <c r="L36" s="171"/>
      <c r="M36" s="171"/>
      <c r="N36" s="171">
        <f>SUM(O36:P36)</f>
        <v>9650</v>
      </c>
      <c r="O36" s="171"/>
      <c r="P36" s="171">
        <v>9650</v>
      </c>
      <c r="Q36" s="171">
        <f t="shared" si="7"/>
        <v>533918</v>
      </c>
      <c r="R36" s="171"/>
      <c r="S36" s="171">
        <v>533918</v>
      </c>
    </row>
    <row r="37" spans="1:19" x14ac:dyDescent="0.2">
      <c r="A37" s="174">
        <v>27</v>
      </c>
      <c r="B37" s="177" t="s">
        <v>88</v>
      </c>
      <c r="C37" s="176" t="s">
        <v>89</v>
      </c>
      <c r="D37" s="171"/>
      <c r="E37" s="171"/>
      <c r="F37" s="171"/>
      <c r="G37" s="171"/>
      <c r="H37" s="171"/>
      <c r="I37" s="171"/>
      <c r="J37" s="166"/>
      <c r="K37" s="171"/>
      <c r="L37" s="171"/>
      <c r="M37" s="171"/>
      <c r="N37" s="171"/>
      <c r="O37" s="171"/>
      <c r="P37" s="171"/>
      <c r="Q37" s="171"/>
      <c r="R37" s="171"/>
      <c r="S37" s="171"/>
    </row>
    <row r="38" spans="1:19" x14ac:dyDescent="0.2">
      <c r="A38" s="174">
        <v>28</v>
      </c>
      <c r="B38" s="177" t="s">
        <v>90</v>
      </c>
      <c r="C38" s="176" t="s">
        <v>39</v>
      </c>
      <c r="D38" s="171">
        <f t="shared" si="4"/>
        <v>40374117.000000022</v>
      </c>
      <c r="E38" s="171">
        <f t="shared" si="5"/>
        <v>40221286.000000022</v>
      </c>
      <c r="F38" s="171">
        <v>2940.52</v>
      </c>
      <c r="G38" s="171">
        <f t="shared" ref="G38:G45" si="11">J38+M38+P38+S38</f>
        <v>152831</v>
      </c>
      <c r="H38" s="171"/>
      <c r="I38" s="171"/>
      <c r="J38" s="166"/>
      <c r="K38" s="171">
        <f t="shared" ref="K38:K62" si="12">SUM(L38:M38)</f>
        <v>3748895</v>
      </c>
      <c r="L38" s="171">
        <v>3748895</v>
      </c>
      <c r="M38" s="171"/>
      <c r="N38" s="171">
        <f t="shared" ref="N38:N62" si="13">SUM(O38:P38)</f>
        <v>34539170.000000022</v>
      </c>
      <c r="O38" s="171">
        <v>34539170.000000022</v>
      </c>
      <c r="P38" s="171"/>
      <c r="Q38" s="171">
        <f t="shared" si="7"/>
        <v>2086052</v>
      </c>
      <c r="R38" s="171">
        <v>1933221</v>
      </c>
      <c r="S38" s="171">
        <v>152831</v>
      </c>
    </row>
    <row r="39" spans="1:19" x14ac:dyDescent="0.2">
      <c r="A39" s="174">
        <v>29</v>
      </c>
      <c r="B39" s="175" t="s">
        <v>91</v>
      </c>
      <c r="C39" s="176" t="s">
        <v>37</v>
      </c>
      <c r="D39" s="171">
        <f t="shared" si="4"/>
        <v>77244346</v>
      </c>
      <c r="E39" s="171">
        <f t="shared" si="5"/>
        <v>77204649</v>
      </c>
      <c r="F39" s="171">
        <v>4828333.840000012</v>
      </c>
      <c r="G39" s="171">
        <f t="shared" si="11"/>
        <v>39697</v>
      </c>
      <c r="H39" s="171"/>
      <c r="I39" s="171"/>
      <c r="J39" s="166"/>
      <c r="K39" s="171">
        <f t="shared" si="12"/>
        <v>8279969</v>
      </c>
      <c r="L39" s="171">
        <v>8279969</v>
      </c>
      <c r="M39" s="171"/>
      <c r="N39" s="171">
        <f t="shared" si="13"/>
        <v>66268983</v>
      </c>
      <c r="O39" s="171">
        <v>66268983</v>
      </c>
      <c r="P39" s="171"/>
      <c r="Q39" s="171">
        <f t="shared" si="7"/>
        <v>2695394</v>
      </c>
      <c r="R39" s="171">
        <v>2655697</v>
      </c>
      <c r="S39" s="171">
        <v>39697</v>
      </c>
    </row>
    <row r="40" spans="1:19" x14ac:dyDescent="0.2">
      <c r="A40" s="174">
        <v>30</v>
      </c>
      <c r="B40" s="177" t="s">
        <v>92</v>
      </c>
      <c r="C40" s="176" t="s">
        <v>16</v>
      </c>
      <c r="D40" s="171">
        <f t="shared" si="4"/>
        <v>15497295</v>
      </c>
      <c r="E40" s="171">
        <f t="shared" si="5"/>
        <v>15477447</v>
      </c>
      <c r="F40" s="171">
        <v>296992.51999999973</v>
      </c>
      <c r="G40" s="171">
        <f t="shared" si="11"/>
        <v>19848</v>
      </c>
      <c r="H40" s="171">
        <f t="shared" ref="H40:H50" si="14">SUM(I40:J40)</f>
        <v>2361144</v>
      </c>
      <c r="I40" s="171">
        <v>2361144</v>
      </c>
      <c r="J40" s="166"/>
      <c r="K40" s="171">
        <f t="shared" si="12"/>
        <v>1294383</v>
      </c>
      <c r="L40" s="171">
        <v>1294383</v>
      </c>
      <c r="M40" s="171"/>
      <c r="N40" s="171">
        <f t="shared" si="13"/>
        <v>11242351</v>
      </c>
      <c r="O40" s="171">
        <v>11242351</v>
      </c>
      <c r="P40" s="171"/>
      <c r="Q40" s="171">
        <f t="shared" si="7"/>
        <v>599417</v>
      </c>
      <c r="R40" s="171">
        <v>579569</v>
      </c>
      <c r="S40" s="171">
        <v>19848</v>
      </c>
    </row>
    <row r="41" spans="1:19" x14ac:dyDescent="0.2">
      <c r="A41" s="174">
        <v>31</v>
      </c>
      <c r="B41" s="178" t="s">
        <v>93</v>
      </c>
      <c r="C41" s="176" t="s">
        <v>21</v>
      </c>
      <c r="D41" s="171">
        <f t="shared" si="4"/>
        <v>68994086</v>
      </c>
      <c r="E41" s="171">
        <f t="shared" si="5"/>
        <v>68871027</v>
      </c>
      <c r="F41" s="171">
        <v>73512.999999999985</v>
      </c>
      <c r="G41" s="171">
        <f t="shared" si="11"/>
        <v>123059</v>
      </c>
      <c r="H41" s="171">
        <f t="shared" si="14"/>
        <v>11638456</v>
      </c>
      <c r="I41" s="171">
        <v>11638456</v>
      </c>
      <c r="J41" s="166"/>
      <c r="K41" s="171">
        <f t="shared" si="12"/>
        <v>4764945</v>
      </c>
      <c r="L41" s="171">
        <v>4764945</v>
      </c>
      <c r="M41" s="171"/>
      <c r="N41" s="171">
        <f t="shared" si="13"/>
        <v>46529027</v>
      </c>
      <c r="O41" s="171">
        <v>46529027</v>
      </c>
      <c r="P41" s="171"/>
      <c r="Q41" s="171">
        <f t="shared" si="7"/>
        <v>6061658</v>
      </c>
      <c r="R41" s="171">
        <v>5938599</v>
      </c>
      <c r="S41" s="171">
        <v>123059</v>
      </c>
    </row>
    <row r="42" spans="1:19" x14ac:dyDescent="0.2">
      <c r="A42" s="174">
        <v>32</v>
      </c>
      <c r="B42" s="177" t="s">
        <v>94</v>
      </c>
      <c r="C42" s="176" t="s">
        <v>24</v>
      </c>
      <c r="D42" s="171">
        <f t="shared" si="4"/>
        <v>27153318</v>
      </c>
      <c r="E42" s="171">
        <f t="shared" si="5"/>
        <v>27024305</v>
      </c>
      <c r="F42" s="171"/>
      <c r="G42" s="171">
        <f t="shared" si="11"/>
        <v>129013</v>
      </c>
      <c r="H42" s="171">
        <f t="shared" si="14"/>
        <v>3362363</v>
      </c>
      <c r="I42" s="171">
        <v>3362363</v>
      </c>
      <c r="J42" s="166"/>
      <c r="K42" s="171">
        <f t="shared" si="12"/>
        <v>1869406</v>
      </c>
      <c r="L42" s="171">
        <v>1869406</v>
      </c>
      <c r="M42" s="171"/>
      <c r="N42" s="171">
        <f t="shared" si="13"/>
        <v>20305901</v>
      </c>
      <c r="O42" s="171">
        <v>20305901</v>
      </c>
      <c r="P42" s="171"/>
      <c r="Q42" s="171">
        <f t="shared" si="7"/>
        <v>1615648</v>
      </c>
      <c r="R42" s="171">
        <v>1486635</v>
      </c>
      <c r="S42" s="171">
        <v>129013</v>
      </c>
    </row>
    <row r="43" spans="1:19" x14ac:dyDescent="0.2">
      <c r="A43" s="174">
        <v>33</v>
      </c>
      <c r="B43" s="175" t="s">
        <v>95</v>
      </c>
      <c r="C43" s="176" t="s">
        <v>217</v>
      </c>
      <c r="D43" s="171">
        <f t="shared" si="4"/>
        <v>63481939</v>
      </c>
      <c r="E43" s="171">
        <f t="shared" si="5"/>
        <v>63317199</v>
      </c>
      <c r="F43" s="171"/>
      <c r="G43" s="171">
        <f t="shared" si="11"/>
        <v>164740</v>
      </c>
      <c r="H43" s="171">
        <f t="shared" si="14"/>
        <v>12381302</v>
      </c>
      <c r="I43" s="171">
        <v>12381302</v>
      </c>
      <c r="J43" s="166"/>
      <c r="K43" s="171">
        <f t="shared" si="12"/>
        <v>5131417</v>
      </c>
      <c r="L43" s="171">
        <v>5131417</v>
      </c>
      <c r="M43" s="171"/>
      <c r="N43" s="171">
        <f t="shared" si="13"/>
        <v>41959873</v>
      </c>
      <c r="O43" s="171">
        <v>41959873</v>
      </c>
      <c r="P43" s="171"/>
      <c r="Q43" s="171">
        <f t="shared" si="7"/>
        <v>4009347</v>
      </c>
      <c r="R43" s="171">
        <v>3844607</v>
      </c>
      <c r="S43" s="171">
        <v>164740</v>
      </c>
    </row>
    <row r="44" spans="1:19" x14ac:dyDescent="0.2">
      <c r="A44" s="174">
        <v>34</v>
      </c>
      <c r="B44" s="179" t="s">
        <v>96</v>
      </c>
      <c r="C44" s="180" t="s">
        <v>218</v>
      </c>
      <c r="D44" s="171">
        <f t="shared" si="4"/>
        <v>19666153</v>
      </c>
      <c r="E44" s="171">
        <f t="shared" si="5"/>
        <v>19610578</v>
      </c>
      <c r="F44" s="171"/>
      <c r="G44" s="171">
        <f t="shared" si="11"/>
        <v>55575</v>
      </c>
      <c r="H44" s="171">
        <f t="shared" si="14"/>
        <v>2517585</v>
      </c>
      <c r="I44" s="171">
        <v>2517585</v>
      </c>
      <c r="J44" s="166"/>
      <c r="K44" s="171">
        <f t="shared" si="12"/>
        <v>1402479</v>
      </c>
      <c r="L44" s="171">
        <v>1402479</v>
      </c>
      <c r="M44" s="171"/>
      <c r="N44" s="171">
        <f t="shared" si="13"/>
        <v>15067279</v>
      </c>
      <c r="O44" s="171">
        <v>15067279</v>
      </c>
      <c r="P44" s="171"/>
      <c r="Q44" s="171">
        <f t="shared" si="7"/>
        <v>678810</v>
      </c>
      <c r="R44" s="171">
        <v>623235</v>
      </c>
      <c r="S44" s="171">
        <v>55575</v>
      </c>
    </row>
    <row r="45" spans="1:19" x14ac:dyDescent="0.2">
      <c r="A45" s="174">
        <v>35</v>
      </c>
      <c r="B45" s="175" t="s">
        <v>97</v>
      </c>
      <c r="C45" s="176" t="s">
        <v>219</v>
      </c>
      <c r="D45" s="171">
        <f t="shared" si="4"/>
        <v>17746185</v>
      </c>
      <c r="E45" s="171">
        <f t="shared" si="5"/>
        <v>17635034</v>
      </c>
      <c r="F45" s="171"/>
      <c r="G45" s="171">
        <f t="shared" si="11"/>
        <v>111151</v>
      </c>
      <c r="H45" s="171">
        <f t="shared" si="14"/>
        <v>2524821</v>
      </c>
      <c r="I45" s="171">
        <v>2524821</v>
      </c>
      <c r="J45" s="166"/>
      <c r="K45" s="171">
        <f t="shared" si="12"/>
        <v>1081644</v>
      </c>
      <c r="L45" s="171">
        <v>1081644</v>
      </c>
      <c r="M45" s="171"/>
      <c r="N45" s="171">
        <f t="shared" si="13"/>
        <v>12444679</v>
      </c>
      <c r="O45" s="171">
        <v>12444679</v>
      </c>
      <c r="P45" s="171"/>
      <c r="Q45" s="171">
        <f t="shared" si="7"/>
        <v>1695041</v>
      </c>
      <c r="R45" s="171">
        <v>1583890</v>
      </c>
      <c r="S45" s="171">
        <v>111151</v>
      </c>
    </row>
    <row r="46" spans="1:19" x14ac:dyDescent="0.2">
      <c r="A46" s="174">
        <v>36</v>
      </c>
      <c r="B46" s="175" t="s">
        <v>98</v>
      </c>
      <c r="C46" s="176" t="s">
        <v>23</v>
      </c>
      <c r="D46" s="171">
        <f t="shared" si="4"/>
        <v>25531147</v>
      </c>
      <c r="E46" s="171">
        <f t="shared" si="5"/>
        <v>25531147</v>
      </c>
      <c r="F46" s="171"/>
      <c r="G46" s="171"/>
      <c r="H46" s="171">
        <f t="shared" si="14"/>
        <v>2847294</v>
      </c>
      <c r="I46" s="171">
        <v>2847294</v>
      </c>
      <c r="J46" s="166"/>
      <c r="K46" s="171">
        <f t="shared" si="12"/>
        <v>1864047</v>
      </c>
      <c r="L46" s="171">
        <v>1864047</v>
      </c>
      <c r="M46" s="171"/>
      <c r="N46" s="171">
        <f t="shared" si="13"/>
        <v>19031478</v>
      </c>
      <c r="O46" s="171">
        <v>19031478</v>
      </c>
      <c r="P46" s="171"/>
      <c r="Q46" s="171">
        <f t="shared" si="7"/>
        <v>1788328</v>
      </c>
      <c r="R46" s="171">
        <v>1788328</v>
      </c>
      <c r="S46" s="171"/>
    </row>
    <row r="47" spans="1:19" x14ac:dyDescent="0.2">
      <c r="A47" s="174">
        <v>37</v>
      </c>
      <c r="B47" s="178" t="s">
        <v>99</v>
      </c>
      <c r="C47" s="176" t="s">
        <v>20</v>
      </c>
      <c r="D47" s="171">
        <f t="shared" si="4"/>
        <v>11796071</v>
      </c>
      <c r="E47" s="171">
        <f t="shared" si="5"/>
        <v>11796071</v>
      </c>
      <c r="F47" s="171"/>
      <c r="G47" s="171"/>
      <c r="H47" s="171">
        <f t="shared" si="14"/>
        <v>1878722</v>
      </c>
      <c r="I47" s="171">
        <v>1878722</v>
      </c>
      <c r="J47" s="166"/>
      <c r="K47" s="171">
        <f t="shared" si="12"/>
        <v>766683</v>
      </c>
      <c r="L47" s="171">
        <v>766683</v>
      </c>
      <c r="M47" s="171"/>
      <c r="N47" s="171">
        <f t="shared" si="13"/>
        <v>8584990</v>
      </c>
      <c r="O47" s="171">
        <v>8584990</v>
      </c>
      <c r="P47" s="171"/>
      <c r="Q47" s="171">
        <f t="shared" si="7"/>
        <v>565676</v>
      </c>
      <c r="R47" s="171">
        <v>565676</v>
      </c>
      <c r="S47" s="171"/>
    </row>
    <row r="48" spans="1:19" x14ac:dyDescent="0.2">
      <c r="A48" s="174">
        <v>38</v>
      </c>
      <c r="B48" s="177" t="s">
        <v>100</v>
      </c>
      <c r="C48" s="176" t="s">
        <v>101</v>
      </c>
      <c r="D48" s="171">
        <f t="shared" si="4"/>
        <v>17979863</v>
      </c>
      <c r="E48" s="171">
        <f t="shared" si="5"/>
        <v>17979863</v>
      </c>
      <c r="F48" s="171">
        <v>211717.43999999994</v>
      </c>
      <c r="G48" s="171"/>
      <c r="H48" s="171">
        <f t="shared" si="14"/>
        <v>4253955</v>
      </c>
      <c r="I48" s="171">
        <v>4253955</v>
      </c>
      <c r="J48" s="166"/>
      <c r="K48" s="171">
        <f t="shared" si="12"/>
        <v>1986298</v>
      </c>
      <c r="L48" s="171">
        <v>1986298</v>
      </c>
      <c r="M48" s="171"/>
      <c r="N48" s="171">
        <f t="shared" si="13"/>
        <v>11334706</v>
      </c>
      <c r="O48" s="171">
        <v>11334706</v>
      </c>
      <c r="P48" s="171"/>
      <c r="Q48" s="171">
        <f t="shared" si="7"/>
        <v>404904</v>
      </c>
      <c r="R48" s="171">
        <v>404904</v>
      </c>
      <c r="S48" s="171"/>
    </row>
    <row r="49" spans="1:19" x14ac:dyDescent="0.2">
      <c r="A49" s="174">
        <v>39</v>
      </c>
      <c r="B49" s="178" t="s">
        <v>102</v>
      </c>
      <c r="C49" s="176" t="s">
        <v>103</v>
      </c>
      <c r="D49" s="171">
        <f t="shared" si="4"/>
        <v>64907667</v>
      </c>
      <c r="E49" s="171">
        <f t="shared" si="5"/>
        <v>64572232</v>
      </c>
      <c r="F49" s="171"/>
      <c r="G49" s="171">
        <f t="shared" ref="G49:G62" si="15">J49+M49+P49+S49</f>
        <v>335435</v>
      </c>
      <c r="H49" s="171">
        <f t="shared" si="14"/>
        <v>9903619</v>
      </c>
      <c r="I49" s="171">
        <v>9903619</v>
      </c>
      <c r="J49" s="166"/>
      <c r="K49" s="171">
        <f t="shared" si="12"/>
        <v>5487336</v>
      </c>
      <c r="L49" s="171">
        <v>5487336</v>
      </c>
      <c r="M49" s="171"/>
      <c r="N49" s="171">
        <f t="shared" si="13"/>
        <v>45717756</v>
      </c>
      <c r="O49" s="171">
        <v>45717756</v>
      </c>
      <c r="P49" s="171"/>
      <c r="Q49" s="171">
        <f t="shared" si="7"/>
        <v>3798956</v>
      </c>
      <c r="R49" s="171">
        <v>3463521</v>
      </c>
      <c r="S49" s="171">
        <v>335435</v>
      </c>
    </row>
    <row r="50" spans="1:19" x14ac:dyDescent="0.2">
      <c r="A50" s="174">
        <v>40</v>
      </c>
      <c r="B50" s="175" t="s">
        <v>104</v>
      </c>
      <c r="C50" s="176" t="s">
        <v>224</v>
      </c>
      <c r="D50" s="171">
        <f t="shared" si="4"/>
        <v>23525672</v>
      </c>
      <c r="E50" s="171">
        <f t="shared" si="5"/>
        <v>23376810</v>
      </c>
      <c r="F50" s="171"/>
      <c r="G50" s="171">
        <f t="shared" si="15"/>
        <v>148862</v>
      </c>
      <c r="H50" s="171">
        <f t="shared" si="14"/>
        <v>3050711</v>
      </c>
      <c r="I50" s="171">
        <v>3050711</v>
      </c>
      <c r="J50" s="166"/>
      <c r="K50" s="171">
        <f t="shared" si="12"/>
        <v>2005517</v>
      </c>
      <c r="L50" s="171">
        <v>2005517</v>
      </c>
      <c r="M50" s="171"/>
      <c r="N50" s="171">
        <f t="shared" si="13"/>
        <v>17302366</v>
      </c>
      <c r="O50" s="171">
        <v>17302366</v>
      </c>
      <c r="P50" s="171"/>
      <c r="Q50" s="171">
        <f t="shared" si="7"/>
        <v>1167078</v>
      </c>
      <c r="R50" s="171">
        <v>1018216</v>
      </c>
      <c r="S50" s="171">
        <v>148862</v>
      </c>
    </row>
    <row r="51" spans="1:19" x14ac:dyDescent="0.2">
      <c r="A51" s="174">
        <v>41</v>
      </c>
      <c r="B51" s="175" t="s">
        <v>105</v>
      </c>
      <c r="C51" s="176" t="s">
        <v>2</v>
      </c>
      <c r="D51" s="171">
        <f t="shared" si="4"/>
        <v>29619219.000000026</v>
      </c>
      <c r="E51" s="171">
        <f t="shared" si="5"/>
        <v>29498145.000000026</v>
      </c>
      <c r="F51" s="171">
        <v>138204.44</v>
      </c>
      <c r="G51" s="171">
        <f t="shared" si="15"/>
        <v>121074</v>
      </c>
      <c r="H51" s="171"/>
      <c r="I51" s="171"/>
      <c r="J51" s="166"/>
      <c r="K51" s="171">
        <f t="shared" si="12"/>
        <v>4376239</v>
      </c>
      <c r="L51" s="171">
        <v>4376239</v>
      </c>
      <c r="M51" s="171"/>
      <c r="N51" s="171">
        <f t="shared" si="13"/>
        <v>22138713.000000026</v>
      </c>
      <c r="O51" s="171">
        <v>22138713.000000026</v>
      </c>
      <c r="P51" s="171"/>
      <c r="Q51" s="171">
        <f t="shared" si="7"/>
        <v>3104267</v>
      </c>
      <c r="R51" s="171">
        <v>2983193</v>
      </c>
      <c r="S51" s="171">
        <v>121074</v>
      </c>
    </row>
    <row r="52" spans="1:19" x14ac:dyDescent="0.2">
      <c r="A52" s="174">
        <v>42</v>
      </c>
      <c r="B52" s="178" t="s">
        <v>106</v>
      </c>
      <c r="C52" s="176" t="s">
        <v>3</v>
      </c>
      <c r="D52" s="171">
        <f t="shared" si="4"/>
        <v>17111121</v>
      </c>
      <c r="E52" s="171">
        <f t="shared" si="5"/>
        <v>16942411</v>
      </c>
      <c r="F52" s="171">
        <v>191133.7999999999</v>
      </c>
      <c r="G52" s="171">
        <f t="shared" si="15"/>
        <v>168710</v>
      </c>
      <c r="H52" s="171">
        <f t="shared" ref="H52:H62" si="16">SUM(I52:J52)</f>
        <v>2815554</v>
      </c>
      <c r="I52" s="171">
        <v>2815554</v>
      </c>
      <c r="J52" s="166"/>
      <c r="K52" s="171">
        <f t="shared" si="12"/>
        <v>1208413</v>
      </c>
      <c r="L52" s="171">
        <v>1208413</v>
      </c>
      <c r="M52" s="171"/>
      <c r="N52" s="171">
        <f t="shared" si="13"/>
        <v>11580671</v>
      </c>
      <c r="O52" s="171">
        <v>11580671</v>
      </c>
      <c r="P52" s="171"/>
      <c r="Q52" s="171">
        <f t="shared" si="7"/>
        <v>1506483</v>
      </c>
      <c r="R52" s="171">
        <v>1337773</v>
      </c>
      <c r="S52" s="171">
        <v>168710</v>
      </c>
    </row>
    <row r="53" spans="1:19" x14ac:dyDescent="0.2">
      <c r="A53" s="174">
        <v>43</v>
      </c>
      <c r="B53" s="177" t="s">
        <v>152</v>
      </c>
      <c r="C53" s="176" t="s">
        <v>32</v>
      </c>
      <c r="D53" s="171">
        <f t="shared" si="4"/>
        <v>24369762</v>
      </c>
      <c r="E53" s="171">
        <f t="shared" si="5"/>
        <v>24369762</v>
      </c>
      <c r="F53" s="171">
        <v>620449.71999999974</v>
      </c>
      <c r="G53" s="171">
        <f t="shared" si="15"/>
        <v>0</v>
      </c>
      <c r="H53" s="171">
        <f t="shared" si="16"/>
        <v>3983677</v>
      </c>
      <c r="I53" s="171">
        <v>3983677</v>
      </c>
      <c r="J53" s="166"/>
      <c r="K53" s="171">
        <f t="shared" si="12"/>
        <v>2192559</v>
      </c>
      <c r="L53" s="171">
        <v>2192559</v>
      </c>
      <c r="M53" s="171"/>
      <c r="N53" s="171">
        <f t="shared" si="13"/>
        <v>17048281</v>
      </c>
      <c r="O53" s="171">
        <v>17048281</v>
      </c>
      <c r="P53" s="171"/>
      <c r="Q53" s="171">
        <f t="shared" si="7"/>
        <v>1145245</v>
      </c>
      <c r="R53" s="171">
        <v>1145245</v>
      </c>
      <c r="S53" s="171"/>
    </row>
    <row r="54" spans="1:19" x14ac:dyDescent="0.2">
      <c r="A54" s="174">
        <v>44</v>
      </c>
      <c r="B54" s="178" t="s">
        <v>107</v>
      </c>
      <c r="C54" s="176" t="s">
        <v>220</v>
      </c>
      <c r="D54" s="171">
        <f t="shared" si="4"/>
        <v>34074603</v>
      </c>
      <c r="E54" s="171">
        <f t="shared" si="5"/>
        <v>33955513</v>
      </c>
      <c r="F54" s="171">
        <v>2940.52</v>
      </c>
      <c r="G54" s="171">
        <f t="shared" si="15"/>
        <v>119090</v>
      </c>
      <c r="H54" s="171">
        <f t="shared" si="16"/>
        <v>4151103</v>
      </c>
      <c r="I54" s="171">
        <v>4151103</v>
      </c>
      <c r="J54" s="166"/>
      <c r="K54" s="171">
        <f t="shared" si="12"/>
        <v>2344936</v>
      </c>
      <c r="L54" s="171">
        <v>2344936</v>
      </c>
      <c r="M54" s="171"/>
      <c r="N54" s="171">
        <f t="shared" si="13"/>
        <v>25907340</v>
      </c>
      <c r="O54" s="171">
        <v>25907340</v>
      </c>
      <c r="P54" s="171"/>
      <c r="Q54" s="171">
        <f t="shared" si="7"/>
        <v>1671224</v>
      </c>
      <c r="R54" s="171">
        <v>1552134</v>
      </c>
      <c r="S54" s="171">
        <v>119090</v>
      </c>
    </row>
    <row r="55" spans="1:19" x14ac:dyDescent="0.2">
      <c r="A55" s="174">
        <v>45</v>
      </c>
      <c r="B55" s="177" t="s">
        <v>108</v>
      </c>
      <c r="C55" s="176" t="s">
        <v>0</v>
      </c>
      <c r="D55" s="171">
        <f t="shared" si="4"/>
        <v>30647512</v>
      </c>
      <c r="E55" s="171">
        <f t="shared" si="5"/>
        <v>30607815</v>
      </c>
      <c r="F55" s="171">
        <v>679260.12000000093</v>
      </c>
      <c r="G55" s="171">
        <f t="shared" si="15"/>
        <v>39697</v>
      </c>
      <c r="H55" s="171">
        <f t="shared" si="16"/>
        <v>5143761</v>
      </c>
      <c r="I55" s="171">
        <v>5143761</v>
      </c>
      <c r="J55" s="166"/>
      <c r="K55" s="171">
        <f t="shared" si="12"/>
        <v>2614519</v>
      </c>
      <c r="L55" s="171">
        <v>2614519</v>
      </c>
      <c r="M55" s="171"/>
      <c r="N55" s="171">
        <f t="shared" si="13"/>
        <v>20021158</v>
      </c>
      <c r="O55" s="171">
        <v>20021158</v>
      </c>
      <c r="P55" s="171"/>
      <c r="Q55" s="171">
        <f t="shared" si="7"/>
        <v>2868074</v>
      </c>
      <c r="R55" s="171">
        <v>2828377</v>
      </c>
      <c r="S55" s="171">
        <v>39697</v>
      </c>
    </row>
    <row r="56" spans="1:19" x14ac:dyDescent="0.2">
      <c r="A56" s="174">
        <v>46</v>
      </c>
      <c r="B56" s="178" t="s">
        <v>109</v>
      </c>
      <c r="C56" s="176" t="s">
        <v>4</v>
      </c>
      <c r="D56" s="171">
        <f t="shared" si="4"/>
        <v>11525940</v>
      </c>
      <c r="E56" s="171">
        <f t="shared" si="5"/>
        <v>11506092</v>
      </c>
      <c r="F56" s="171">
        <v>2940.52</v>
      </c>
      <c r="G56" s="171">
        <f t="shared" si="15"/>
        <v>19848</v>
      </c>
      <c r="H56" s="171">
        <f t="shared" si="16"/>
        <v>1359020</v>
      </c>
      <c r="I56" s="171">
        <v>1359020</v>
      </c>
      <c r="J56" s="166"/>
      <c r="K56" s="171">
        <f t="shared" si="12"/>
        <v>743208</v>
      </c>
      <c r="L56" s="171">
        <v>743208</v>
      </c>
      <c r="M56" s="171"/>
      <c r="N56" s="171">
        <f t="shared" si="13"/>
        <v>8633751</v>
      </c>
      <c r="O56" s="171">
        <v>8633751</v>
      </c>
      <c r="P56" s="171"/>
      <c r="Q56" s="171">
        <f t="shared" si="7"/>
        <v>789961</v>
      </c>
      <c r="R56" s="171">
        <v>770113</v>
      </c>
      <c r="S56" s="171">
        <v>19848</v>
      </c>
    </row>
    <row r="57" spans="1:19" x14ac:dyDescent="0.2">
      <c r="A57" s="174">
        <v>47</v>
      </c>
      <c r="B57" s="177" t="s">
        <v>110</v>
      </c>
      <c r="C57" s="176" t="s">
        <v>1</v>
      </c>
      <c r="D57" s="171">
        <f t="shared" si="4"/>
        <v>17568161</v>
      </c>
      <c r="E57" s="171">
        <f t="shared" si="5"/>
        <v>17568161</v>
      </c>
      <c r="F57" s="171"/>
      <c r="G57" s="171">
        <f t="shared" si="15"/>
        <v>0</v>
      </c>
      <c r="H57" s="171">
        <f t="shared" si="16"/>
        <v>3694647</v>
      </c>
      <c r="I57" s="171">
        <v>3694647</v>
      </c>
      <c r="J57" s="166"/>
      <c r="K57" s="171">
        <f t="shared" si="12"/>
        <v>1226166</v>
      </c>
      <c r="L57" s="171">
        <v>1226166</v>
      </c>
      <c r="M57" s="171"/>
      <c r="N57" s="171">
        <f t="shared" si="13"/>
        <v>11361181</v>
      </c>
      <c r="O57" s="171">
        <v>11361181</v>
      </c>
      <c r="P57" s="171"/>
      <c r="Q57" s="171">
        <f t="shared" si="7"/>
        <v>1286167</v>
      </c>
      <c r="R57" s="171">
        <v>1286167</v>
      </c>
      <c r="S57" s="171"/>
    </row>
    <row r="58" spans="1:19" x14ac:dyDescent="0.2">
      <c r="A58" s="174">
        <v>48</v>
      </c>
      <c r="B58" s="178" t="s">
        <v>111</v>
      </c>
      <c r="C58" s="176" t="s">
        <v>221</v>
      </c>
      <c r="D58" s="171">
        <f t="shared" si="4"/>
        <v>43947224</v>
      </c>
      <c r="E58" s="171">
        <f t="shared" si="5"/>
        <v>43893633</v>
      </c>
      <c r="F58" s="171">
        <v>717486.88</v>
      </c>
      <c r="G58" s="171">
        <f t="shared" si="15"/>
        <v>53591</v>
      </c>
      <c r="H58" s="171">
        <f t="shared" si="16"/>
        <v>5396239</v>
      </c>
      <c r="I58" s="171">
        <v>5396239</v>
      </c>
      <c r="J58" s="166"/>
      <c r="K58" s="171">
        <f t="shared" si="12"/>
        <v>1857775</v>
      </c>
      <c r="L58" s="171">
        <v>1857775</v>
      </c>
      <c r="M58" s="171"/>
      <c r="N58" s="171">
        <f t="shared" si="13"/>
        <v>30254500</v>
      </c>
      <c r="O58" s="171">
        <v>30254500</v>
      </c>
      <c r="P58" s="171"/>
      <c r="Q58" s="171">
        <f t="shared" si="7"/>
        <v>6438710</v>
      </c>
      <c r="R58" s="171">
        <v>6385119</v>
      </c>
      <c r="S58" s="171">
        <v>53591</v>
      </c>
    </row>
    <row r="59" spans="1:19" x14ac:dyDescent="0.2">
      <c r="A59" s="174">
        <v>49</v>
      </c>
      <c r="B59" s="178" t="s">
        <v>112</v>
      </c>
      <c r="C59" s="176" t="s">
        <v>25</v>
      </c>
      <c r="D59" s="171">
        <f t="shared" si="4"/>
        <v>98888689</v>
      </c>
      <c r="E59" s="171">
        <f t="shared" si="5"/>
        <v>98303165</v>
      </c>
      <c r="F59" s="171">
        <v>2117174.4000000004</v>
      </c>
      <c r="G59" s="171">
        <f t="shared" si="15"/>
        <v>585524</v>
      </c>
      <c r="H59" s="171">
        <f t="shared" si="16"/>
        <v>14079142</v>
      </c>
      <c r="I59" s="171">
        <v>14079142</v>
      </c>
      <c r="J59" s="166"/>
      <c r="K59" s="171">
        <f t="shared" si="12"/>
        <v>7560008</v>
      </c>
      <c r="L59" s="171">
        <v>7560008</v>
      </c>
      <c r="M59" s="171"/>
      <c r="N59" s="171">
        <f t="shared" si="13"/>
        <v>70427692</v>
      </c>
      <c r="O59" s="171">
        <v>70427692</v>
      </c>
      <c r="P59" s="171"/>
      <c r="Q59" s="171">
        <f t="shared" si="7"/>
        <v>6821847</v>
      </c>
      <c r="R59" s="171">
        <v>6236323</v>
      </c>
      <c r="S59" s="171">
        <v>585524</v>
      </c>
    </row>
    <row r="60" spans="1:19" x14ac:dyDescent="0.2">
      <c r="A60" s="174">
        <v>50</v>
      </c>
      <c r="B60" s="178" t="s">
        <v>160</v>
      </c>
      <c r="C60" s="176" t="s">
        <v>53</v>
      </c>
      <c r="D60" s="171">
        <f t="shared" si="4"/>
        <v>22794679</v>
      </c>
      <c r="E60" s="171">
        <f t="shared" si="5"/>
        <v>22782770</v>
      </c>
      <c r="F60" s="171">
        <v>285230.43999999989</v>
      </c>
      <c r="G60" s="171">
        <f t="shared" si="15"/>
        <v>11909</v>
      </c>
      <c r="H60" s="171">
        <f t="shared" si="16"/>
        <v>3771558</v>
      </c>
      <c r="I60" s="171">
        <v>3771558</v>
      </c>
      <c r="J60" s="166"/>
      <c r="K60" s="171">
        <f t="shared" si="12"/>
        <v>1716029</v>
      </c>
      <c r="L60" s="171">
        <v>1716029</v>
      </c>
      <c r="M60" s="171"/>
      <c r="N60" s="171">
        <f t="shared" si="13"/>
        <v>16120166</v>
      </c>
      <c r="O60" s="171">
        <v>16120166</v>
      </c>
      <c r="P60" s="171"/>
      <c r="Q60" s="171">
        <f t="shared" si="7"/>
        <v>1186926</v>
      </c>
      <c r="R60" s="171">
        <v>1175017</v>
      </c>
      <c r="S60" s="171">
        <v>11909</v>
      </c>
    </row>
    <row r="61" spans="1:19" x14ac:dyDescent="0.2">
      <c r="A61" s="174">
        <v>51</v>
      </c>
      <c r="B61" s="178" t="s">
        <v>113</v>
      </c>
      <c r="C61" s="176" t="s">
        <v>222</v>
      </c>
      <c r="D61" s="171">
        <f t="shared" si="4"/>
        <v>16167156</v>
      </c>
      <c r="E61" s="171">
        <f t="shared" si="5"/>
        <v>16137384</v>
      </c>
      <c r="F61" s="171"/>
      <c r="G61" s="171">
        <f t="shared" si="15"/>
        <v>29772</v>
      </c>
      <c r="H61" s="171">
        <f t="shared" si="16"/>
        <v>2025326</v>
      </c>
      <c r="I61" s="171">
        <v>2025326</v>
      </c>
      <c r="J61" s="166"/>
      <c r="K61" s="171">
        <f t="shared" si="12"/>
        <v>1073007</v>
      </c>
      <c r="L61" s="171">
        <v>1073007</v>
      </c>
      <c r="M61" s="171"/>
      <c r="N61" s="171">
        <f t="shared" si="13"/>
        <v>10839864</v>
      </c>
      <c r="O61" s="171">
        <v>10839864</v>
      </c>
      <c r="P61" s="171"/>
      <c r="Q61" s="171">
        <f t="shared" si="7"/>
        <v>2228959</v>
      </c>
      <c r="R61" s="171">
        <v>2199187</v>
      </c>
      <c r="S61" s="171">
        <v>29772</v>
      </c>
    </row>
    <row r="62" spans="1:19" x14ac:dyDescent="0.2">
      <c r="A62" s="174">
        <v>52</v>
      </c>
      <c r="B62" s="177" t="s">
        <v>162</v>
      </c>
      <c r="C62" s="176" t="s">
        <v>223</v>
      </c>
      <c r="D62" s="171">
        <f t="shared" si="4"/>
        <v>22219050</v>
      </c>
      <c r="E62" s="171">
        <f t="shared" si="5"/>
        <v>22209126</v>
      </c>
      <c r="F62" s="171">
        <v>420494.36000000068</v>
      </c>
      <c r="G62" s="171">
        <f t="shared" si="15"/>
        <v>9924</v>
      </c>
      <c r="H62" s="171">
        <f t="shared" si="16"/>
        <v>2759545</v>
      </c>
      <c r="I62" s="171">
        <v>2759545</v>
      </c>
      <c r="J62" s="166"/>
      <c r="K62" s="171">
        <f t="shared" si="12"/>
        <v>1502491</v>
      </c>
      <c r="L62" s="171">
        <v>1502491</v>
      </c>
      <c r="M62" s="171"/>
      <c r="N62" s="171">
        <f t="shared" si="13"/>
        <v>14741597</v>
      </c>
      <c r="O62" s="171">
        <v>14741597</v>
      </c>
      <c r="P62" s="171"/>
      <c r="Q62" s="171">
        <f t="shared" si="7"/>
        <v>3215417</v>
      </c>
      <c r="R62" s="171">
        <v>3205493</v>
      </c>
      <c r="S62" s="171">
        <v>9924</v>
      </c>
    </row>
    <row r="63" spans="1:19" x14ac:dyDescent="0.2">
      <c r="A63" s="174">
        <v>53</v>
      </c>
      <c r="B63" s="178" t="s">
        <v>226</v>
      </c>
      <c r="C63" s="176" t="s">
        <v>225</v>
      </c>
      <c r="D63" s="171"/>
      <c r="E63" s="171"/>
      <c r="F63" s="171"/>
      <c r="G63" s="171"/>
      <c r="H63" s="171"/>
      <c r="I63" s="171"/>
      <c r="J63" s="166"/>
      <c r="K63" s="171"/>
      <c r="L63" s="171"/>
      <c r="M63" s="171"/>
      <c r="N63" s="171"/>
      <c r="O63" s="171"/>
      <c r="P63" s="171"/>
      <c r="Q63" s="171"/>
      <c r="R63" s="171"/>
      <c r="S63" s="171"/>
    </row>
    <row r="64" spans="1:19" ht="15" customHeight="1" x14ac:dyDescent="0.2">
      <c r="A64" s="174">
        <v>54</v>
      </c>
      <c r="B64" s="178" t="s">
        <v>236</v>
      </c>
      <c r="C64" s="176" t="s">
        <v>237</v>
      </c>
      <c r="D64" s="171"/>
      <c r="E64" s="171"/>
      <c r="F64" s="171"/>
      <c r="G64" s="171"/>
      <c r="H64" s="171"/>
      <c r="I64" s="171"/>
      <c r="J64" s="166"/>
      <c r="K64" s="171"/>
      <c r="L64" s="171"/>
      <c r="M64" s="171"/>
      <c r="N64" s="171"/>
      <c r="O64" s="171"/>
      <c r="P64" s="171"/>
      <c r="Q64" s="171"/>
      <c r="R64" s="171"/>
      <c r="S64" s="171"/>
    </row>
    <row r="65" spans="1:19" ht="15" customHeight="1" x14ac:dyDescent="0.2">
      <c r="A65" s="174">
        <v>55</v>
      </c>
      <c r="B65" s="178" t="s">
        <v>114</v>
      </c>
      <c r="C65" s="176" t="s">
        <v>52</v>
      </c>
      <c r="D65" s="171">
        <f t="shared" si="4"/>
        <v>267952</v>
      </c>
      <c r="E65" s="171"/>
      <c r="F65" s="171"/>
      <c r="G65" s="171">
        <f>J65+M65+P65+S65</f>
        <v>267952</v>
      </c>
      <c r="H65" s="171"/>
      <c r="I65" s="171"/>
      <c r="J65" s="166"/>
      <c r="K65" s="171"/>
      <c r="L65" s="171"/>
      <c r="M65" s="171"/>
      <c r="N65" s="171"/>
      <c r="O65" s="171"/>
      <c r="P65" s="171"/>
      <c r="Q65" s="171">
        <f t="shared" si="7"/>
        <v>267952</v>
      </c>
      <c r="R65" s="171"/>
      <c r="S65" s="171">
        <v>267952</v>
      </c>
    </row>
    <row r="66" spans="1:19" ht="15" customHeight="1" x14ac:dyDescent="0.2">
      <c r="A66" s="174">
        <v>56</v>
      </c>
      <c r="B66" s="177" t="s">
        <v>115</v>
      </c>
      <c r="C66" s="176" t="s">
        <v>238</v>
      </c>
      <c r="D66" s="171">
        <f t="shared" si="4"/>
        <v>385056</v>
      </c>
      <c r="E66" s="171"/>
      <c r="F66" s="171"/>
      <c r="G66" s="171">
        <f>J66+M66+P66+S66</f>
        <v>385056</v>
      </c>
      <c r="H66" s="171"/>
      <c r="I66" s="171"/>
      <c r="J66" s="166"/>
      <c r="K66" s="171"/>
      <c r="L66" s="171"/>
      <c r="M66" s="171"/>
      <c r="N66" s="171"/>
      <c r="O66" s="171"/>
      <c r="P66" s="171"/>
      <c r="Q66" s="171">
        <f t="shared" si="7"/>
        <v>385056</v>
      </c>
      <c r="R66" s="171"/>
      <c r="S66" s="171">
        <v>385056</v>
      </c>
    </row>
    <row r="67" spans="1:19" ht="15" customHeight="1" x14ac:dyDescent="0.2">
      <c r="A67" s="174">
        <v>57</v>
      </c>
      <c r="B67" s="175" t="s">
        <v>116</v>
      </c>
      <c r="C67" s="176" t="s">
        <v>117</v>
      </c>
      <c r="D67" s="171">
        <f t="shared" si="4"/>
        <v>95271</v>
      </c>
      <c r="E67" s="171"/>
      <c r="F67" s="171"/>
      <c r="G67" s="171">
        <f>J67+M67+P67+S67</f>
        <v>95271</v>
      </c>
      <c r="H67" s="171"/>
      <c r="I67" s="171"/>
      <c r="J67" s="166"/>
      <c r="K67" s="171"/>
      <c r="L67" s="171"/>
      <c r="M67" s="171"/>
      <c r="N67" s="171"/>
      <c r="O67" s="171"/>
      <c r="P67" s="171"/>
      <c r="Q67" s="171">
        <f t="shared" si="7"/>
        <v>95271</v>
      </c>
      <c r="R67" s="171"/>
      <c r="S67" s="171">
        <v>95271</v>
      </c>
    </row>
    <row r="68" spans="1:19" ht="15" customHeight="1" x14ac:dyDescent="0.2">
      <c r="A68" s="174">
        <v>58</v>
      </c>
      <c r="B68" s="177" t="s">
        <v>118</v>
      </c>
      <c r="C68" s="176" t="s">
        <v>239</v>
      </c>
      <c r="D68" s="171">
        <f t="shared" si="4"/>
        <v>77408</v>
      </c>
      <c r="E68" s="171"/>
      <c r="F68" s="171"/>
      <c r="G68" s="171">
        <f>J68+M68+P68+S68</f>
        <v>77408</v>
      </c>
      <c r="H68" s="171"/>
      <c r="I68" s="171"/>
      <c r="J68" s="166"/>
      <c r="K68" s="171"/>
      <c r="L68" s="171"/>
      <c r="M68" s="171"/>
      <c r="N68" s="171"/>
      <c r="O68" s="171"/>
      <c r="P68" s="171"/>
      <c r="Q68" s="171">
        <f t="shared" si="7"/>
        <v>77408</v>
      </c>
      <c r="R68" s="171"/>
      <c r="S68" s="171">
        <v>77408</v>
      </c>
    </row>
    <row r="69" spans="1:19" ht="15" customHeight="1" x14ac:dyDescent="0.2">
      <c r="A69" s="174">
        <v>59</v>
      </c>
      <c r="B69" s="178" t="s">
        <v>119</v>
      </c>
      <c r="C69" s="176" t="s">
        <v>331</v>
      </c>
      <c r="D69" s="171">
        <f t="shared" si="4"/>
        <v>15878</v>
      </c>
      <c r="E69" s="171"/>
      <c r="F69" s="171"/>
      <c r="G69" s="171">
        <f>J69+M69+P69+S69</f>
        <v>15878</v>
      </c>
      <c r="H69" s="171"/>
      <c r="I69" s="171"/>
      <c r="J69" s="166"/>
      <c r="K69" s="171"/>
      <c r="L69" s="171"/>
      <c r="M69" s="171"/>
      <c r="N69" s="171"/>
      <c r="O69" s="171"/>
      <c r="P69" s="171"/>
      <c r="Q69" s="171">
        <f t="shared" si="7"/>
        <v>15878</v>
      </c>
      <c r="R69" s="171"/>
      <c r="S69" s="171">
        <v>15878</v>
      </c>
    </row>
    <row r="70" spans="1:19" ht="27.75" customHeight="1" x14ac:dyDescent="0.2">
      <c r="A70" s="174">
        <v>60</v>
      </c>
      <c r="B70" s="175" t="s">
        <v>120</v>
      </c>
      <c r="C70" s="176" t="s">
        <v>240</v>
      </c>
      <c r="D70" s="171"/>
      <c r="E70" s="171"/>
      <c r="F70" s="171"/>
      <c r="G70" s="171"/>
      <c r="H70" s="171"/>
      <c r="I70" s="171"/>
      <c r="J70" s="166"/>
      <c r="K70" s="171"/>
      <c r="L70" s="171"/>
      <c r="M70" s="171"/>
      <c r="N70" s="171"/>
      <c r="O70" s="171"/>
      <c r="P70" s="171"/>
      <c r="Q70" s="171"/>
      <c r="R70" s="171"/>
      <c r="S70" s="171"/>
    </row>
    <row r="71" spans="1:19" ht="27.75" customHeight="1" x14ac:dyDescent="0.2">
      <c r="A71" s="174">
        <v>61</v>
      </c>
      <c r="B71" s="175" t="s">
        <v>121</v>
      </c>
      <c r="C71" s="176" t="s">
        <v>241</v>
      </c>
      <c r="D71" s="171"/>
      <c r="E71" s="171"/>
      <c r="F71" s="171"/>
      <c r="G71" s="171"/>
      <c r="H71" s="171"/>
      <c r="I71" s="171"/>
      <c r="J71" s="166"/>
      <c r="K71" s="171"/>
      <c r="L71" s="171"/>
      <c r="M71" s="171"/>
      <c r="N71" s="171"/>
      <c r="O71" s="171"/>
      <c r="P71" s="171"/>
      <c r="Q71" s="171"/>
      <c r="R71" s="171"/>
      <c r="S71" s="171"/>
    </row>
    <row r="72" spans="1:19" x14ac:dyDescent="0.2">
      <c r="A72" s="174">
        <v>62</v>
      </c>
      <c r="B72" s="177" t="s">
        <v>122</v>
      </c>
      <c r="C72" s="176" t="s">
        <v>242</v>
      </c>
      <c r="D72" s="171">
        <f t="shared" si="4"/>
        <v>77573466</v>
      </c>
      <c r="E72" s="171">
        <f t="shared" si="5"/>
        <v>77573466</v>
      </c>
      <c r="F72" s="171">
        <v>2940.52</v>
      </c>
      <c r="G72" s="171"/>
      <c r="H72" s="171">
        <f>SUM(I72:J72)</f>
        <v>9545422</v>
      </c>
      <c r="I72" s="171">
        <v>9545422</v>
      </c>
      <c r="J72" s="166"/>
      <c r="K72" s="171">
        <f>SUM(L72:M72)</f>
        <v>5707654</v>
      </c>
      <c r="L72" s="171">
        <v>5707654</v>
      </c>
      <c r="M72" s="171"/>
      <c r="N72" s="171">
        <f>SUM(O72:P72)</f>
        <v>54059545</v>
      </c>
      <c r="O72" s="171">
        <v>54059545</v>
      </c>
      <c r="P72" s="171"/>
      <c r="Q72" s="171">
        <f t="shared" si="7"/>
        <v>8260845</v>
      </c>
      <c r="R72" s="171">
        <v>8260845</v>
      </c>
      <c r="S72" s="171"/>
    </row>
    <row r="73" spans="1:19" x14ac:dyDescent="0.2">
      <c r="A73" s="174">
        <v>63</v>
      </c>
      <c r="B73" s="177" t="s">
        <v>123</v>
      </c>
      <c r="C73" s="176" t="s">
        <v>51</v>
      </c>
      <c r="D73" s="171">
        <f t="shared" si="4"/>
        <v>62424360</v>
      </c>
      <c r="E73" s="171">
        <f t="shared" si="5"/>
        <v>62424360</v>
      </c>
      <c r="F73" s="171">
        <v>147026</v>
      </c>
      <c r="G73" s="171"/>
      <c r="H73" s="171">
        <f>SUM(I73:J73)</f>
        <v>10584716</v>
      </c>
      <c r="I73" s="171">
        <v>10584716</v>
      </c>
      <c r="J73" s="166"/>
      <c r="K73" s="171">
        <f>SUM(L73:M73)</f>
        <v>3604165</v>
      </c>
      <c r="L73" s="171">
        <v>3604165</v>
      </c>
      <c r="M73" s="171"/>
      <c r="N73" s="171">
        <f>SUM(O73:P73)</f>
        <v>42497348</v>
      </c>
      <c r="O73" s="171">
        <v>42497348</v>
      </c>
      <c r="P73" s="171"/>
      <c r="Q73" s="171">
        <f t="shared" si="7"/>
        <v>5738131</v>
      </c>
      <c r="R73" s="171">
        <v>5738131</v>
      </c>
      <c r="S73" s="171"/>
    </row>
    <row r="74" spans="1:19" x14ac:dyDescent="0.2">
      <c r="A74" s="174">
        <v>64</v>
      </c>
      <c r="B74" s="177" t="s">
        <v>124</v>
      </c>
      <c r="C74" s="176" t="s">
        <v>243</v>
      </c>
      <c r="D74" s="171">
        <f t="shared" si="4"/>
        <v>93266044</v>
      </c>
      <c r="E74" s="171">
        <f t="shared" si="5"/>
        <v>93266044</v>
      </c>
      <c r="F74" s="171">
        <v>532234.12000000023</v>
      </c>
      <c r="G74" s="171"/>
      <c r="H74" s="171">
        <f>SUM(I74:J74)</f>
        <v>19443877</v>
      </c>
      <c r="I74" s="171">
        <v>19443877</v>
      </c>
      <c r="J74" s="166"/>
      <c r="K74" s="171">
        <f>SUM(L74:M74)</f>
        <v>5900629</v>
      </c>
      <c r="L74" s="171">
        <v>5900629</v>
      </c>
      <c r="M74" s="171"/>
      <c r="N74" s="171">
        <f>SUM(O74:P74)</f>
        <v>57747321</v>
      </c>
      <c r="O74" s="171">
        <v>57747321</v>
      </c>
      <c r="P74" s="171"/>
      <c r="Q74" s="171">
        <f t="shared" si="7"/>
        <v>10174217</v>
      </c>
      <c r="R74" s="171">
        <v>10174217</v>
      </c>
      <c r="S74" s="171"/>
    </row>
    <row r="75" spans="1:19" ht="25.5" x14ac:dyDescent="0.2">
      <c r="A75" s="174">
        <v>65</v>
      </c>
      <c r="B75" s="177" t="s">
        <v>125</v>
      </c>
      <c r="C75" s="176" t="s">
        <v>244</v>
      </c>
      <c r="D75" s="171"/>
      <c r="E75" s="171"/>
      <c r="F75" s="171"/>
      <c r="G75" s="171"/>
      <c r="H75" s="171"/>
      <c r="I75" s="171"/>
      <c r="J75" s="166"/>
      <c r="K75" s="171"/>
      <c r="L75" s="171"/>
      <c r="M75" s="171"/>
      <c r="N75" s="171"/>
      <c r="O75" s="171"/>
      <c r="P75" s="171"/>
      <c r="Q75" s="171"/>
      <c r="R75" s="171"/>
      <c r="S75" s="171"/>
    </row>
    <row r="76" spans="1:19" ht="25.5" x14ac:dyDescent="0.2">
      <c r="A76" s="174">
        <v>66</v>
      </c>
      <c r="B76" s="175" t="s">
        <v>126</v>
      </c>
      <c r="C76" s="176" t="s">
        <v>245</v>
      </c>
      <c r="D76" s="171"/>
      <c r="E76" s="171"/>
      <c r="F76" s="171"/>
      <c r="G76" s="171"/>
      <c r="H76" s="171"/>
      <c r="I76" s="171"/>
      <c r="J76" s="166"/>
      <c r="K76" s="171"/>
      <c r="L76" s="171"/>
      <c r="M76" s="171"/>
      <c r="N76" s="171"/>
      <c r="O76" s="171"/>
      <c r="P76" s="171"/>
      <c r="Q76" s="171"/>
      <c r="R76" s="171"/>
      <c r="S76" s="171"/>
    </row>
    <row r="77" spans="1:19" ht="25.5" x14ac:dyDescent="0.2">
      <c r="A77" s="174">
        <v>67</v>
      </c>
      <c r="B77" s="177" t="s">
        <v>127</v>
      </c>
      <c r="C77" s="176" t="s">
        <v>246</v>
      </c>
      <c r="D77" s="171"/>
      <c r="E77" s="171"/>
      <c r="F77" s="171"/>
      <c r="G77" s="171"/>
      <c r="H77" s="171"/>
      <c r="I77" s="171"/>
      <c r="J77" s="166"/>
      <c r="K77" s="171"/>
      <c r="L77" s="171"/>
      <c r="M77" s="171"/>
      <c r="N77" s="171"/>
      <c r="O77" s="171"/>
      <c r="P77" s="171"/>
      <c r="Q77" s="171"/>
      <c r="R77" s="171"/>
      <c r="S77" s="171"/>
    </row>
    <row r="78" spans="1:19" ht="25.5" x14ac:dyDescent="0.2">
      <c r="A78" s="174">
        <v>68</v>
      </c>
      <c r="B78" s="177" t="s">
        <v>128</v>
      </c>
      <c r="C78" s="176" t="s">
        <v>247</v>
      </c>
      <c r="D78" s="171"/>
      <c r="E78" s="171"/>
      <c r="F78" s="171"/>
      <c r="G78" s="171"/>
      <c r="H78" s="171"/>
      <c r="I78" s="171"/>
      <c r="J78" s="166"/>
      <c r="K78" s="171"/>
      <c r="L78" s="171"/>
      <c r="M78" s="171"/>
      <c r="N78" s="171"/>
      <c r="O78" s="171"/>
      <c r="P78" s="171"/>
      <c r="Q78" s="171"/>
      <c r="R78" s="171"/>
      <c r="S78" s="171"/>
    </row>
    <row r="79" spans="1:19" ht="25.5" x14ac:dyDescent="0.2">
      <c r="A79" s="174">
        <v>69</v>
      </c>
      <c r="B79" s="175" t="s">
        <v>129</v>
      </c>
      <c r="C79" s="176" t="s">
        <v>248</v>
      </c>
      <c r="D79" s="171"/>
      <c r="E79" s="171"/>
      <c r="F79" s="171"/>
      <c r="G79" s="171"/>
      <c r="H79" s="171"/>
      <c r="I79" s="171"/>
      <c r="J79" s="166"/>
      <c r="K79" s="171"/>
      <c r="L79" s="171"/>
      <c r="M79" s="171"/>
      <c r="N79" s="171"/>
      <c r="O79" s="171"/>
      <c r="P79" s="171"/>
      <c r="Q79" s="171"/>
      <c r="R79" s="171"/>
      <c r="S79" s="171"/>
    </row>
    <row r="80" spans="1:19" ht="25.5" x14ac:dyDescent="0.2">
      <c r="A80" s="174">
        <v>70</v>
      </c>
      <c r="B80" s="175" t="s">
        <v>130</v>
      </c>
      <c r="C80" s="176" t="s">
        <v>249</v>
      </c>
      <c r="D80" s="171"/>
      <c r="E80" s="171"/>
      <c r="F80" s="171"/>
      <c r="G80" s="171"/>
      <c r="H80" s="171"/>
      <c r="I80" s="171"/>
      <c r="J80" s="166"/>
      <c r="K80" s="171"/>
      <c r="L80" s="171"/>
      <c r="M80" s="171"/>
      <c r="N80" s="171"/>
      <c r="O80" s="171"/>
      <c r="P80" s="171"/>
      <c r="Q80" s="171"/>
      <c r="R80" s="171"/>
      <c r="S80" s="171"/>
    </row>
    <row r="81" spans="1:21" ht="25.5" x14ac:dyDescent="0.2">
      <c r="A81" s="174">
        <v>71</v>
      </c>
      <c r="B81" s="175" t="s">
        <v>131</v>
      </c>
      <c r="C81" s="176" t="s">
        <v>250</v>
      </c>
      <c r="D81" s="171"/>
      <c r="E81" s="171"/>
      <c r="F81" s="171"/>
      <c r="G81" s="171"/>
      <c r="H81" s="171"/>
      <c r="I81" s="171"/>
      <c r="J81" s="166"/>
      <c r="K81" s="171"/>
      <c r="L81" s="171"/>
      <c r="M81" s="171"/>
      <c r="N81" s="171"/>
      <c r="O81" s="171"/>
      <c r="P81" s="171"/>
      <c r="Q81" s="171"/>
      <c r="R81" s="171"/>
      <c r="S81" s="171"/>
    </row>
    <row r="82" spans="1:21" ht="13.5" customHeight="1" x14ac:dyDescent="0.2">
      <c r="A82" s="174">
        <v>72</v>
      </c>
      <c r="B82" s="178" t="s">
        <v>132</v>
      </c>
      <c r="C82" s="176" t="s">
        <v>133</v>
      </c>
      <c r="D82" s="171">
        <f t="shared" ref="D82:D138" si="17">E82+G82</f>
        <v>62120656</v>
      </c>
      <c r="E82" s="171">
        <f t="shared" ref="E82:E138" si="18">I82+L82+O82+R82</f>
        <v>61912250</v>
      </c>
      <c r="F82" s="171">
        <v>458721.11999999976</v>
      </c>
      <c r="G82" s="171">
        <f>J82+M82+P82+S82</f>
        <v>208406</v>
      </c>
      <c r="H82" s="171">
        <f>SUM(I82:J82)</f>
        <v>10514948</v>
      </c>
      <c r="I82" s="171">
        <v>10514948</v>
      </c>
      <c r="J82" s="166"/>
      <c r="K82" s="171">
        <f>SUM(L82:M82)</f>
        <v>4470386</v>
      </c>
      <c r="L82" s="171">
        <v>4470386</v>
      </c>
      <c r="M82" s="171"/>
      <c r="N82" s="171">
        <f>SUM(O82:P82)</f>
        <v>39987965</v>
      </c>
      <c r="O82" s="171">
        <v>39987965</v>
      </c>
      <c r="P82" s="171"/>
      <c r="Q82" s="171">
        <f t="shared" ref="Q82:Q138" si="19">SUM(R82:S82)</f>
        <v>7147357</v>
      </c>
      <c r="R82" s="171">
        <v>6938951</v>
      </c>
      <c r="S82" s="171">
        <v>208406</v>
      </c>
    </row>
    <row r="83" spans="1:21" x14ac:dyDescent="0.2">
      <c r="A83" s="174">
        <v>73</v>
      </c>
      <c r="B83" s="175" t="s">
        <v>134</v>
      </c>
      <c r="C83" s="176" t="s">
        <v>251</v>
      </c>
      <c r="D83" s="171">
        <f t="shared" si="17"/>
        <v>127358295</v>
      </c>
      <c r="E83" s="171">
        <f t="shared" si="18"/>
        <v>127358295</v>
      </c>
      <c r="F83" s="171">
        <v>911561.20000000147</v>
      </c>
      <c r="G83" s="171"/>
      <c r="H83" s="171">
        <f>SUM(I83:J83)</f>
        <v>26602499</v>
      </c>
      <c r="I83" s="171">
        <v>26602499</v>
      </c>
      <c r="J83" s="166"/>
      <c r="K83" s="171">
        <f>SUM(L83:M83)</f>
        <v>9116144</v>
      </c>
      <c r="L83" s="171">
        <v>9116144</v>
      </c>
      <c r="M83" s="171"/>
      <c r="N83" s="171">
        <f>SUM(O83:P83)</f>
        <v>79760469</v>
      </c>
      <c r="O83" s="171">
        <v>79760469</v>
      </c>
      <c r="P83" s="171"/>
      <c r="Q83" s="171">
        <f t="shared" si="19"/>
        <v>11879183</v>
      </c>
      <c r="R83" s="171">
        <v>11879183</v>
      </c>
      <c r="S83" s="171"/>
    </row>
    <row r="84" spans="1:21" x14ac:dyDescent="0.2">
      <c r="A84" s="174">
        <v>74</v>
      </c>
      <c r="B84" s="178" t="s">
        <v>135</v>
      </c>
      <c r="C84" s="176" t="s">
        <v>35</v>
      </c>
      <c r="D84" s="171">
        <f t="shared" si="17"/>
        <v>89188886</v>
      </c>
      <c r="E84" s="171">
        <f t="shared" si="18"/>
        <v>89188886</v>
      </c>
      <c r="F84" s="171"/>
      <c r="G84" s="171"/>
      <c r="H84" s="171">
        <f>SUM(I84:J84)</f>
        <v>14476485</v>
      </c>
      <c r="I84" s="171">
        <v>14476485</v>
      </c>
      <c r="J84" s="166"/>
      <c r="K84" s="171">
        <f>SUM(L84:M84)</f>
        <v>5764865</v>
      </c>
      <c r="L84" s="171">
        <v>5764865</v>
      </c>
      <c r="M84" s="171"/>
      <c r="N84" s="171">
        <f>SUM(O84:P84)</f>
        <v>58918211</v>
      </c>
      <c r="O84" s="171">
        <v>58918211</v>
      </c>
      <c r="P84" s="171"/>
      <c r="Q84" s="171">
        <f t="shared" si="19"/>
        <v>10029325</v>
      </c>
      <c r="R84" s="171">
        <v>10029325</v>
      </c>
      <c r="S84" s="171"/>
    </row>
    <row r="85" spans="1:21" x14ac:dyDescent="0.2">
      <c r="A85" s="174">
        <v>75</v>
      </c>
      <c r="B85" s="175" t="s">
        <v>136</v>
      </c>
      <c r="C85" s="176" t="s">
        <v>436</v>
      </c>
      <c r="D85" s="171">
        <f t="shared" si="17"/>
        <v>48416108</v>
      </c>
      <c r="E85" s="171">
        <f t="shared" si="18"/>
        <v>48416108</v>
      </c>
      <c r="F85" s="171"/>
      <c r="G85" s="171"/>
      <c r="H85" s="171">
        <f>SUM(I85:J85)</f>
        <v>7330998</v>
      </c>
      <c r="I85" s="171">
        <v>7330998</v>
      </c>
      <c r="J85" s="166"/>
      <c r="K85" s="171">
        <f>SUM(L85:M85)</f>
        <v>4235138</v>
      </c>
      <c r="L85" s="171">
        <v>4235138</v>
      </c>
      <c r="M85" s="171"/>
      <c r="N85" s="171">
        <f>SUM(O85:P85)</f>
        <v>33362633</v>
      </c>
      <c r="O85" s="171">
        <v>33362633</v>
      </c>
      <c r="P85" s="171"/>
      <c r="Q85" s="171">
        <f t="shared" si="19"/>
        <v>3487339</v>
      </c>
      <c r="R85" s="171">
        <v>3487339</v>
      </c>
      <c r="S85" s="171"/>
    </row>
    <row r="86" spans="1:21" x14ac:dyDescent="0.2">
      <c r="A86" s="174">
        <v>76</v>
      </c>
      <c r="B86" s="175" t="s">
        <v>137</v>
      </c>
      <c r="C86" s="176" t="s">
        <v>36</v>
      </c>
      <c r="D86" s="171">
        <f t="shared" si="17"/>
        <v>117285410</v>
      </c>
      <c r="E86" s="171">
        <f t="shared" si="18"/>
        <v>117285410</v>
      </c>
      <c r="F86" s="171">
        <v>3493337.7600000142</v>
      </c>
      <c r="G86" s="171"/>
      <c r="H86" s="171">
        <f>SUM(I86:J86)</f>
        <v>26127311</v>
      </c>
      <c r="I86" s="171">
        <v>26127311</v>
      </c>
      <c r="J86" s="166"/>
      <c r="K86" s="171">
        <f>SUM(L86:M86)</f>
        <v>8910016</v>
      </c>
      <c r="L86" s="171">
        <v>8910016</v>
      </c>
      <c r="M86" s="171"/>
      <c r="N86" s="171">
        <f>SUM(O86:P86)</f>
        <v>72709010</v>
      </c>
      <c r="O86" s="171">
        <v>72709010</v>
      </c>
      <c r="P86" s="171"/>
      <c r="Q86" s="171">
        <f t="shared" si="19"/>
        <v>9539073</v>
      </c>
      <c r="R86" s="171">
        <v>9539073</v>
      </c>
      <c r="S86" s="171"/>
    </row>
    <row r="87" spans="1:21" x14ac:dyDescent="0.2">
      <c r="A87" s="174">
        <v>77</v>
      </c>
      <c r="B87" s="175" t="s">
        <v>138</v>
      </c>
      <c r="C87" s="176" t="s">
        <v>50</v>
      </c>
      <c r="D87" s="171">
        <f t="shared" si="17"/>
        <v>158786</v>
      </c>
      <c r="E87" s="171"/>
      <c r="F87" s="171"/>
      <c r="G87" s="171">
        <f>J87+M87+P87+S87</f>
        <v>158786</v>
      </c>
      <c r="H87" s="171"/>
      <c r="I87" s="171"/>
      <c r="J87" s="166"/>
      <c r="K87" s="171"/>
      <c r="L87" s="171"/>
      <c r="M87" s="171"/>
      <c r="N87" s="171"/>
      <c r="O87" s="171"/>
      <c r="P87" s="171"/>
      <c r="Q87" s="171">
        <f t="shared" si="19"/>
        <v>158786</v>
      </c>
      <c r="R87" s="171"/>
      <c r="S87" s="171">
        <v>158786</v>
      </c>
    </row>
    <row r="88" spans="1:21" s="168" customFormat="1" x14ac:dyDescent="0.2">
      <c r="A88" s="174">
        <v>78</v>
      </c>
      <c r="B88" s="175" t="s">
        <v>139</v>
      </c>
      <c r="C88" s="176" t="s">
        <v>232</v>
      </c>
      <c r="D88" s="171">
        <f t="shared" si="17"/>
        <v>123766082</v>
      </c>
      <c r="E88" s="171">
        <f t="shared" si="18"/>
        <v>123766082</v>
      </c>
      <c r="F88" s="171">
        <v>226420.03999999975</v>
      </c>
      <c r="G88" s="171"/>
      <c r="H88" s="171">
        <f>SUM(I88:J88)</f>
        <v>15840897</v>
      </c>
      <c r="I88" s="171">
        <v>15840897</v>
      </c>
      <c r="J88" s="166"/>
      <c r="K88" s="171">
        <f>SUM(L88:M88)</f>
        <v>7344843</v>
      </c>
      <c r="L88" s="171">
        <v>7344843</v>
      </c>
      <c r="M88" s="171"/>
      <c r="N88" s="171">
        <f>SUM(O88:P88)</f>
        <v>89705482</v>
      </c>
      <c r="O88" s="171">
        <v>89705482</v>
      </c>
      <c r="P88" s="171"/>
      <c r="Q88" s="171">
        <f t="shared" si="19"/>
        <v>10874860</v>
      </c>
      <c r="R88" s="171">
        <v>10874860</v>
      </c>
      <c r="S88" s="171"/>
      <c r="T88" s="167"/>
      <c r="U88" s="172"/>
    </row>
    <row r="89" spans="1:21" x14ac:dyDescent="0.2">
      <c r="A89" s="174">
        <v>79</v>
      </c>
      <c r="B89" s="175" t="s">
        <v>140</v>
      </c>
      <c r="C89" s="176" t="s">
        <v>313</v>
      </c>
      <c r="D89" s="171"/>
      <c r="E89" s="171"/>
      <c r="F89" s="171"/>
      <c r="G89" s="171"/>
      <c r="H89" s="171"/>
      <c r="I89" s="171"/>
      <c r="J89" s="166"/>
      <c r="K89" s="171"/>
      <c r="L89" s="171"/>
      <c r="M89" s="171"/>
      <c r="N89" s="171"/>
      <c r="O89" s="171"/>
      <c r="P89" s="171"/>
      <c r="Q89" s="171"/>
      <c r="R89" s="171"/>
      <c r="S89" s="171"/>
    </row>
    <row r="90" spans="1:21" x14ac:dyDescent="0.2">
      <c r="A90" s="174">
        <v>80</v>
      </c>
      <c r="B90" s="177" t="s">
        <v>141</v>
      </c>
      <c r="C90" s="176" t="s">
        <v>262</v>
      </c>
      <c r="D90" s="171"/>
      <c r="E90" s="171"/>
      <c r="F90" s="171"/>
      <c r="G90" s="171"/>
      <c r="H90" s="171"/>
      <c r="I90" s="171"/>
      <c r="J90" s="166"/>
      <c r="K90" s="171"/>
      <c r="L90" s="171"/>
      <c r="M90" s="171"/>
      <c r="N90" s="171"/>
      <c r="O90" s="171"/>
      <c r="P90" s="171"/>
      <c r="Q90" s="171"/>
      <c r="R90" s="171"/>
      <c r="S90" s="171"/>
    </row>
    <row r="91" spans="1:21" s="168" customFormat="1" ht="27" customHeight="1" x14ac:dyDescent="0.2">
      <c r="A91" s="334">
        <v>81</v>
      </c>
      <c r="B91" s="337" t="s">
        <v>142</v>
      </c>
      <c r="C91" s="181" t="s">
        <v>252</v>
      </c>
      <c r="D91" s="170">
        <f>SUM(D92)</f>
        <v>461804</v>
      </c>
      <c r="E91" s="170">
        <f t="shared" ref="E91:O91" si="20">SUM(E92)</f>
        <v>461804</v>
      </c>
      <c r="F91" s="170">
        <f t="shared" si="20"/>
        <v>302873.55999999988</v>
      </c>
      <c r="G91" s="170"/>
      <c r="H91" s="170"/>
      <c r="I91" s="170"/>
      <c r="J91" s="170"/>
      <c r="K91" s="170">
        <f t="shared" si="20"/>
        <v>4578</v>
      </c>
      <c r="L91" s="170">
        <f t="shared" si="20"/>
        <v>4578</v>
      </c>
      <c r="M91" s="170"/>
      <c r="N91" s="170">
        <f t="shared" si="20"/>
        <v>457226</v>
      </c>
      <c r="O91" s="170">
        <f t="shared" si="20"/>
        <v>457226</v>
      </c>
      <c r="P91" s="170"/>
      <c r="Q91" s="170"/>
      <c r="R91" s="170"/>
      <c r="S91" s="170"/>
      <c r="T91" s="167"/>
      <c r="U91" s="167"/>
    </row>
    <row r="92" spans="1:21" ht="42" customHeight="1" x14ac:dyDescent="0.2">
      <c r="A92" s="335"/>
      <c r="B92" s="338"/>
      <c r="C92" s="176" t="s">
        <v>311</v>
      </c>
      <c r="D92" s="171">
        <f>E92+G92</f>
        <v>461804</v>
      </c>
      <c r="E92" s="171">
        <f t="shared" si="18"/>
        <v>461804</v>
      </c>
      <c r="F92" s="171">
        <v>302873.55999999988</v>
      </c>
      <c r="G92" s="171"/>
      <c r="H92" s="171"/>
      <c r="I92" s="171"/>
      <c r="J92" s="166"/>
      <c r="K92" s="171">
        <f>SUM(L92:M92)</f>
        <v>4578</v>
      </c>
      <c r="L92" s="171">
        <v>4578</v>
      </c>
      <c r="M92" s="171"/>
      <c r="N92" s="171">
        <f>SUM(O92:P92)</f>
        <v>457226</v>
      </c>
      <c r="O92" s="171">
        <v>457226</v>
      </c>
      <c r="P92" s="171"/>
      <c r="Q92" s="171"/>
      <c r="R92" s="171"/>
      <c r="S92" s="171"/>
    </row>
    <row r="93" spans="1:21" ht="27.75" customHeight="1" x14ac:dyDescent="0.2">
      <c r="A93" s="335"/>
      <c r="B93" s="338"/>
      <c r="C93" s="176" t="s">
        <v>253</v>
      </c>
      <c r="D93" s="171"/>
      <c r="E93" s="171"/>
      <c r="F93" s="171"/>
      <c r="G93" s="171"/>
      <c r="H93" s="171"/>
      <c r="I93" s="171"/>
      <c r="J93" s="166"/>
      <c r="K93" s="171"/>
      <c r="L93" s="171"/>
      <c r="M93" s="171"/>
      <c r="N93" s="171"/>
      <c r="O93" s="171"/>
      <c r="P93" s="171"/>
      <c r="Q93" s="171"/>
      <c r="R93" s="171"/>
      <c r="S93" s="171"/>
    </row>
    <row r="94" spans="1:21" ht="39.75" customHeight="1" x14ac:dyDescent="0.2">
      <c r="A94" s="336"/>
      <c r="B94" s="339"/>
      <c r="C94" s="182" t="s">
        <v>312</v>
      </c>
      <c r="D94" s="171"/>
      <c r="E94" s="171"/>
      <c r="F94" s="171"/>
      <c r="G94" s="171"/>
      <c r="H94" s="171"/>
      <c r="I94" s="171"/>
      <c r="J94" s="166"/>
      <c r="K94" s="171"/>
      <c r="L94" s="171"/>
      <c r="M94" s="171"/>
      <c r="N94" s="171"/>
      <c r="O94" s="171"/>
      <c r="P94" s="171"/>
      <c r="Q94" s="171"/>
      <c r="R94" s="171"/>
      <c r="S94" s="171"/>
    </row>
    <row r="95" spans="1:21" ht="25.5" x14ac:dyDescent="0.2">
      <c r="A95" s="174">
        <v>82</v>
      </c>
      <c r="B95" s="177" t="s">
        <v>143</v>
      </c>
      <c r="C95" s="176" t="s">
        <v>49</v>
      </c>
      <c r="D95" s="171"/>
      <c r="E95" s="171"/>
      <c r="F95" s="171"/>
      <c r="G95" s="171"/>
      <c r="H95" s="171"/>
      <c r="I95" s="171"/>
      <c r="J95" s="166"/>
      <c r="K95" s="171"/>
      <c r="L95" s="171"/>
      <c r="M95" s="171"/>
      <c r="N95" s="171"/>
      <c r="O95" s="171"/>
      <c r="P95" s="171"/>
      <c r="Q95" s="171"/>
      <c r="R95" s="171"/>
      <c r="S95" s="171"/>
    </row>
    <row r="96" spans="1:21" x14ac:dyDescent="0.2">
      <c r="A96" s="174">
        <v>83</v>
      </c>
      <c r="B96" s="177" t="s">
        <v>144</v>
      </c>
      <c r="C96" s="176" t="s">
        <v>145</v>
      </c>
      <c r="D96" s="171">
        <f t="shared" si="17"/>
        <v>4095594</v>
      </c>
      <c r="E96" s="171">
        <f t="shared" si="18"/>
        <v>4095594</v>
      </c>
      <c r="F96" s="171">
        <v>26464.68</v>
      </c>
      <c r="G96" s="171"/>
      <c r="H96" s="171"/>
      <c r="I96" s="171"/>
      <c r="J96" s="166"/>
      <c r="K96" s="171">
        <f t="shared" ref="K96:K109" si="21">SUM(L96:M96)</f>
        <v>296281</v>
      </c>
      <c r="L96" s="171">
        <v>296281</v>
      </c>
      <c r="M96" s="171"/>
      <c r="N96" s="171">
        <f t="shared" ref="N96:N109" si="22">SUM(O96:P96)</f>
        <v>3221729</v>
      </c>
      <c r="O96" s="171">
        <v>3221729</v>
      </c>
      <c r="P96" s="171"/>
      <c r="Q96" s="171">
        <f t="shared" si="19"/>
        <v>577584</v>
      </c>
      <c r="R96" s="171">
        <v>577584</v>
      </c>
      <c r="S96" s="171"/>
    </row>
    <row r="97" spans="1:19" x14ac:dyDescent="0.2">
      <c r="A97" s="174">
        <v>84</v>
      </c>
      <c r="B97" s="178" t="s">
        <v>146</v>
      </c>
      <c r="C97" s="176" t="s">
        <v>147</v>
      </c>
      <c r="D97" s="171">
        <f t="shared" si="17"/>
        <v>33930592</v>
      </c>
      <c r="E97" s="171">
        <f t="shared" si="18"/>
        <v>33930592</v>
      </c>
      <c r="F97" s="171">
        <v>135263.92000000001</v>
      </c>
      <c r="G97" s="171"/>
      <c r="H97" s="171">
        <f t="shared" ref="H97:H106" si="23">SUM(I97:J97)</f>
        <v>3915535</v>
      </c>
      <c r="I97" s="171">
        <v>3915535</v>
      </c>
      <c r="J97" s="166"/>
      <c r="K97" s="171">
        <f t="shared" si="21"/>
        <v>2764108</v>
      </c>
      <c r="L97" s="171">
        <v>2764108</v>
      </c>
      <c r="M97" s="171"/>
      <c r="N97" s="171">
        <f t="shared" si="22"/>
        <v>24363028</v>
      </c>
      <c r="O97" s="171">
        <v>24363028</v>
      </c>
      <c r="P97" s="171"/>
      <c r="Q97" s="171">
        <f t="shared" si="19"/>
        <v>2887921</v>
      </c>
      <c r="R97" s="171">
        <v>2887921</v>
      </c>
      <c r="S97" s="171"/>
    </row>
    <row r="98" spans="1:19" x14ac:dyDescent="0.2">
      <c r="A98" s="174">
        <v>85</v>
      </c>
      <c r="B98" s="177" t="s">
        <v>148</v>
      </c>
      <c r="C98" s="176" t="s">
        <v>27</v>
      </c>
      <c r="D98" s="171">
        <f t="shared" si="17"/>
        <v>13643589</v>
      </c>
      <c r="E98" s="171">
        <f t="shared" si="18"/>
        <v>13643589</v>
      </c>
      <c r="F98" s="171">
        <v>114680.27999999998</v>
      </c>
      <c r="G98" s="171"/>
      <c r="H98" s="171">
        <f t="shared" si="23"/>
        <v>2602865</v>
      </c>
      <c r="I98" s="171">
        <v>2602865</v>
      </c>
      <c r="J98" s="166"/>
      <c r="K98" s="171">
        <f t="shared" si="21"/>
        <v>790004</v>
      </c>
      <c r="L98" s="171">
        <v>790004</v>
      </c>
      <c r="M98" s="171"/>
      <c r="N98" s="171">
        <f t="shared" si="22"/>
        <v>9333731</v>
      </c>
      <c r="O98" s="171">
        <v>9333731</v>
      </c>
      <c r="P98" s="171"/>
      <c r="Q98" s="171">
        <f t="shared" si="19"/>
        <v>916989</v>
      </c>
      <c r="R98" s="171">
        <v>916989</v>
      </c>
      <c r="S98" s="171"/>
    </row>
    <row r="99" spans="1:19" x14ac:dyDescent="0.2">
      <c r="A99" s="174">
        <v>86</v>
      </c>
      <c r="B99" s="178" t="s">
        <v>149</v>
      </c>
      <c r="C99" s="176" t="s">
        <v>12</v>
      </c>
      <c r="D99" s="171">
        <f t="shared" si="17"/>
        <v>12490591</v>
      </c>
      <c r="E99" s="171">
        <f t="shared" si="18"/>
        <v>12470743</v>
      </c>
      <c r="F99" s="171">
        <v>205836.39999999994</v>
      </c>
      <c r="G99" s="171">
        <f>J99+M99+P99+S99</f>
        <v>19848</v>
      </c>
      <c r="H99" s="171">
        <f t="shared" si="23"/>
        <v>1811141</v>
      </c>
      <c r="I99" s="171">
        <v>1811141</v>
      </c>
      <c r="J99" s="166"/>
      <c r="K99" s="171">
        <f t="shared" si="21"/>
        <v>864462</v>
      </c>
      <c r="L99" s="171">
        <v>864462</v>
      </c>
      <c r="M99" s="171"/>
      <c r="N99" s="171">
        <f t="shared" si="22"/>
        <v>9314812</v>
      </c>
      <c r="O99" s="171">
        <v>9314812</v>
      </c>
      <c r="P99" s="171"/>
      <c r="Q99" s="171">
        <f t="shared" si="19"/>
        <v>500176</v>
      </c>
      <c r="R99" s="171">
        <v>480328</v>
      </c>
      <c r="S99" s="171">
        <v>19848</v>
      </c>
    </row>
    <row r="100" spans="1:19" x14ac:dyDescent="0.2">
      <c r="A100" s="174">
        <v>87</v>
      </c>
      <c r="B100" s="178" t="s">
        <v>150</v>
      </c>
      <c r="C100" s="176" t="s">
        <v>26</v>
      </c>
      <c r="D100" s="171">
        <f t="shared" si="17"/>
        <v>38060022</v>
      </c>
      <c r="E100" s="171">
        <f t="shared" si="18"/>
        <v>38060022</v>
      </c>
      <c r="F100" s="171"/>
      <c r="G100" s="171"/>
      <c r="H100" s="171">
        <f t="shared" si="23"/>
        <v>5176952</v>
      </c>
      <c r="I100" s="171">
        <v>5176952</v>
      </c>
      <c r="J100" s="166"/>
      <c r="K100" s="171">
        <f t="shared" si="21"/>
        <v>2799381</v>
      </c>
      <c r="L100" s="171">
        <v>2799381</v>
      </c>
      <c r="M100" s="171"/>
      <c r="N100" s="171">
        <f t="shared" si="22"/>
        <v>25060095</v>
      </c>
      <c r="O100" s="171">
        <v>25060095</v>
      </c>
      <c r="P100" s="171"/>
      <c r="Q100" s="171">
        <f t="shared" si="19"/>
        <v>5023594</v>
      </c>
      <c r="R100" s="171">
        <v>5023594</v>
      </c>
      <c r="S100" s="171"/>
    </row>
    <row r="101" spans="1:19" ht="12.75" customHeight="1" x14ac:dyDescent="0.2">
      <c r="A101" s="174">
        <v>88</v>
      </c>
      <c r="B101" s="177" t="s">
        <v>151</v>
      </c>
      <c r="C101" s="176" t="s">
        <v>43</v>
      </c>
      <c r="D101" s="171">
        <f t="shared" si="17"/>
        <v>16541289</v>
      </c>
      <c r="E101" s="171">
        <f t="shared" si="18"/>
        <v>16541289</v>
      </c>
      <c r="F101" s="171">
        <v>2940.52</v>
      </c>
      <c r="G101" s="171"/>
      <c r="H101" s="171">
        <f t="shared" si="23"/>
        <v>2579903</v>
      </c>
      <c r="I101" s="171">
        <v>2579903</v>
      </c>
      <c r="J101" s="166"/>
      <c r="K101" s="171">
        <f t="shared" si="21"/>
        <v>1158250</v>
      </c>
      <c r="L101" s="171">
        <v>1158250</v>
      </c>
      <c r="M101" s="171"/>
      <c r="N101" s="171">
        <f t="shared" si="22"/>
        <v>11838511</v>
      </c>
      <c r="O101" s="171">
        <v>11838511</v>
      </c>
      <c r="P101" s="171"/>
      <c r="Q101" s="171">
        <f t="shared" si="19"/>
        <v>964625</v>
      </c>
      <c r="R101" s="171">
        <v>964625</v>
      </c>
      <c r="S101" s="171"/>
    </row>
    <row r="102" spans="1:19" x14ac:dyDescent="0.2">
      <c r="A102" s="174">
        <v>89</v>
      </c>
      <c r="B102" s="175" t="s">
        <v>153</v>
      </c>
      <c r="C102" s="176" t="s">
        <v>28</v>
      </c>
      <c r="D102" s="171">
        <f t="shared" si="17"/>
        <v>35066884</v>
      </c>
      <c r="E102" s="171">
        <f t="shared" si="18"/>
        <v>34947794</v>
      </c>
      <c r="F102" s="171">
        <v>188193.27999999991</v>
      </c>
      <c r="G102" s="171">
        <f>J102+M102+P102+S102</f>
        <v>119090</v>
      </c>
      <c r="H102" s="171">
        <f t="shared" si="23"/>
        <v>4740275</v>
      </c>
      <c r="I102" s="171">
        <v>4740275</v>
      </c>
      <c r="J102" s="166"/>
      <c r="K102" s="171">
        <f t="shared" si="21"/>
        <v>3144700</v>
      </c>
      <c r="L102" s="171">
        <v>3144700</v>
      </c>
      <c r="M102" s="171"/>
      <c r="N102" s="171">
        <f t="shared" si="22"/>
        <v>24552015</v>
      </c>
      <c r="O102" s="171">
        <v>24552015</v>
      </c>
      <c r="P102" s="171"/>
      <c r="Q102" s="171">
        <f t="shared" si="19"/>
        <v>2629894</v>
      </c>
      <c r="R102" s="171">
        <v>2510804</v>
      </c>
      <c r="S102" s="171">
        <v>119090</v>
      </c>
    </row>
    <row r="103" spans="1:19" x14ac:dyDescent="0.2">
      <c r="A103" s="174">
        <v>90</v>
      </c>
      <c r="B103" s="175" t="s">
        <v>154</v>
      </c>
      <c r="C103" s="176" t="s">
        <v>29</v>
      </c>
      <c r="D103" s="171">
        <f t="shared" si="17"/>
        <v>32956015</v>
      </c>
      <c r="E103" s="171">
        <f t="shared" si="18"/>
        <v>32956015</v>
      </c>
      <c r="F103" s="171">
        <v>152907.04</v>
      </c>
      <c r="G103" s="171"/>
      <c r="H103" s="171">
        <f t="shared" si="23"/>
        <v>4053688</v>
      </c>
      <c r="I103" s="171">
        <v>4053688</v>
      </c>
      <c r="J103" s="166"/>
      <c r="K103" s="171">
        <f t="shared" si="21"/>
        <v>3055265</v>
      </c>
      <c r="L103" s="171">
        <v>3055265</v>
      </c>
      <c r="M103" s="171"/>
      <c r="N103" s="171">
        <f t="shared" si="22"/>
        <v>23677647</v>
      </c>
      <c r="O103" s="171">
        <v>23677647</v>
      </c>
      <c r="P103" s="171"/>
      <c r="Q103" s="171">
        <f t="shared" si="19"/>
        <v>2169415</v>
      </c>
      <c r="R103" s="171">
        <v>2169415</v>
      </c>
      <c r="S103" s="171"/>
    </row>
    <row r="104" spans="1:19" x14ac:dyDescent="0.2">
      <c r="A104" s="174">
        <v>91</v>
      </c>
      <c r="B104" s="178" t="s">
        <v>155</v>
      </c>
      <c r="C104" s="176" t="s">
        <v>14</v>
      </c>
      <c r="D104" s="171">
        <f t="shared" si="17"/>
        <v>13368935</v>
      </c>
      <c r="E104" s="171">
        <f t="shared" si="18"/>
        <v>13329238</v>
      </c>
      <c r="F104" s="171">
        <v>11762.08</v>
      </c>
      <c r="G104" s="171">
        <f>J104+M104+P104+S104</f>
        <v>39697</v>
      </c>
      <c r="H104" s="171">
        <f t="shared" si="23"/>
        <v>1945269</v>
      </c>
      <c r="I104" s="171">
        <v>1945269</v>
      </c>
      <c r="J104" s="166"/>
      <c r="K104" s="171">
        <f t="shared" si="21"/>
        <v>776181</v>
      </c>
      <c r="L104" s="171">
        <v>776181</v>
      </c>
      <c r="M104" s="171"/>
      <c r="N104" s="171">
        <f t="shared" si="22"/>
        <v>9936916</v>
      </c>
      <c r="O104" s="171">
        <v>9936916</v>
      </c>
      <c r="P104" s="171"/>
      <c r="Q104" s="171">
        <f t="shared" si="19"/>
        <v>710569</v>
      </c>
      <c r="R104" s="171">
        <v>670872</v>
      </c>
      <c r="S104" s="171">
        <v>39697</v>
      </c>
    </row>
    <row r="105" spans="1:19" x14ac:dyDescent="0.2">
      <c r="A105" s="174">
        <v>92</v>
      </c>
      <c r="B105" s="175" t="s">
        <v>156</v>
      </c>
      <c r="C105" s="176" t="s">
        <v>30</v>
      </c>
      <c r="D105" s="171">
        <f t="shared" si="17"/>
        <v>20808960</v>
      </c>
      <c r="E105" s="171">
        <f t="shared" si="18"/>
        <v>20808960</v>
      </c>
      <c r="F105" s="171">
        <v>135263.91999999998</v>
      </c>
      <c r="G105" s="171"/>
      <c r="H105" s="171">
        <f t="shared" si="23"/>
        <v>2674880</v>
      </c>
      <c r="I105" s="171">
        <v>2674880</v>
      </c>
      <c r="J105" s="166"/>
      <c r="K105" s="171">
        <f t="shared" si="21"/>
        <v>1849730</v>
      </c>
      <c r="L105" s="171">
        <v>1849730</v>
      </c>
      <c r="M105" s="171"/>
      <c r="N105" s="171">
        <f t="shared" si="22"/>
        <v>14809624</v>
      </c>
      <c r="O105" s="171">
        <v>14809624</v>
      </c>
      <c r="P105" s="171"/>
      <c r="Q105" s="171">
        <f t="shared" si="19"/>
        <v>1474726</v>
      </c>
      <c r="R105" s="171">
        <v>1474726</v>
      </c>
      <c r="S105" s="171"/>
    </row>
    <row r="106" spans="1:19" x14ac:dyDescent="0.2">
      <c r="A106" s="174">
        <v>93</v>
      </c>
      <c r="B106" s="175" t="s">
        <v>157</v>
      </c>
      <c r="C106" s="176" t="s">
        <v>15</v>
      </c>
      <c r="D106" s="171">
        <f t="shared" si="17"/>
        <v>17032741</v>
      </c>
      <c r="E106" s="171">
        <f t="shared" si="18"/>
        <v>16989075</v>
      </c>
      <c r="F106" s="171">
        <v>23524.16</v>
      </c>
      <c r="G106" s="171">
        <f>J106+M106+P106+S106</f>
        <v>43666</v>
      </c>
      <c r="H106" s="171">
        <f t="shared" si="23"/>
        <v>2012197</v>
      </c>
      <c r="I106" s="171">
        <v>2012197</v>
      </c>
      <c r="J106" s="166"/>
      <c r="K106" s="171">
        <f t="shared" si="21"/>
        <v>1712617</v>
      </c>
      <c r="L106" s="171">
        <v>1712617</v>
      </c>
      <c r="M106" s="171"/>
      <c r="N106" s="171">
        <f t="shared" si="22"/>
        <v>11916564</v>
      </c>
      <c r="O106" s="171">
        <v>11916564</v>
      </c>
      <c r="P106" s="171"/>
      <c r="Q106" s="171">
        <f t="shared" si="19"/>
        <v>1391363</v>
      </c>
      <c r="R106" s="171">
        <v>1347697</v>
      </c>
      <c r="S106" s="171">
        <v>43666</v>
      </c>
    </row>
    <row r="107" spans="1:19" x14ac:dyDescent="0.2">
      <c r="A107" s="174">
        <v>94</v>
      </c>
      <c r="B107" s="177" t="s">
        <v>158</v>
      </c>
      <c r="C107" s="176" t="s">
        <v>13</v>
      </c>
      <c r="D107" s="171">
        <f t="shared" si="17"/>
        <v>16744101</v>
      </c>
      <c r="E107" s="171">
        <f t="shared" si="18"/>
        <v>16744101</v>
      </c>
      <c r="F107" s="171">
        <v>502828.92000000039</v>
      </c>
      <c r="G107" s="171"/>
      <c r="H107" s="171"/>
      <c r="I107" s="171"/>
      <c r="J107" s="166"/>
      <c r="K107" s="171">
        <f t="shared" si="21"/>
        <v>1977688</v>
      </c>
      <c r="L107" s="171">
        <v>1977688</v>
      </c>
      <c r="M107" s="171"/>
      <c r="N107" s="171">
        <f t="shared" si="22"/>
        <v>14032027</v>
      </c>
      <c r="O107" s="171">
        <v>14032027</v>
      </c>
      <c r="P107" s="171"/>
      <c r="Q107" s="171">
        <f t="shared" si="19"/>
        <v>734386</v>
      </c>
      <c r="R107" s="171">
        <v>734386</v>
      </c>
      <c r="S107" s="171"/>
    </row>
    <row r="108" spans="1:19" x14ac:dyDescent="0.2">
      <c r="A108" s="174">
        <v>95</v>
      </c>
      <c r="B108" s="178" t="s">
        <v>159</v>
      </c>
      <c r="C108" s="176" t="s">
        <v>31</v>
      </c>
      <c r="D108" s="171">
        <f t="shared" si="17"/>
        <v>13207305</v>
      </c>
      <c r="E108" s="171">
        <f t="shared" si="18"/>
        <v>13207305</v>
      </c>
      <c r="F108" s="171">
        <v>1140921.7600000037</v>
      </c>
      <c r="G108" s="171"/>
      <c r="H108" s="171">
        <f>SUM(I108:J108)</f>
        <v>2192163</v>
      </c>
      <c r="I108" s="171">
        <v>2192163</v>
      </c>
      <c r="J108" s="166"/>
      <c r="K108" s="171">
        <f t="shared" si="21"/>
        <v>1010199</v>
      </c>
      <c r="L108" s="171">
        <v>1010199</v>
      </c>
      <c r="M108" s="171"/>
      <c r="N108" s="171">
        <f t="shared" si="22"/>
        <v>9151468</v>
      </c>
      <c r="O108" s="171">
        <v>9151468</v>
      </c>
      <c r="P108" s="171"/>
      <c r="Q108" s="171">
        <f t="shared" si="19"/>
        <v>853475</v>
      </c>
      <c r="R108" s="171">
        <v>853475</v>
      </c>
      <c r="S108" s="171"/>
    </row>
    <row r="109" spans="1:19" x14ac:dyDescent="0.2">
      <c r="A109" s="174">
        <v>96</v>
      </c>
      <c r="B109" s="175" t="s">
        <v>161</v>
      </c>
      <c r="C109" s="176" t="s">
        <v>33</v>
      </c>
      <c r="D109" s="171">
        <f t="shared" si="17"/>
        <v>32604334</v>
      </c>
      <c r="E109" s="171">
        <f t="shared" si="18"/>
        <v>32592425</v>
      </c>
      <c r="F109" s="171">
        <v>494007.36000000086</v>
      </c>
      <c r="G109" s="171">
        <f>J109+M109+P109+S109</f>
        <v>11909</v>
      </c>
      <c r="H109" s="171">
        <f>SUM(I109:J109)</f>
        <v>6325470</v>
      </c>
      <c r="I109" s="171">
        <v>6325470</v>
      </c>
      <c r="J109" s="166"/>
      <c r="K109" s="171">
        <f t="shared" si="21"/>
        <v>1971744</v>
      </c>
      <c r="L109" s="171">
        <v>1971744</v>
      </c>
      <c r="M109" s="171"/>
      <c r="N109" s="171">
        <f t="shared" si="22"/>
        <v>21885632</v>
      </c>
      <c r="O109" s="171">
        <v>21885632</v>
      </c>
      <c r="P109" s="171"/>
      <c r="Q109" s="171">
        <f t="shared" si="19"/>
        <v>2421488</v>
      </c>
      <c r="R109" s="171">
        <v>2409579</v>
      </c>
      <c r="S109" s="171">
        <v>11909</v>
      </c>
    </row>
    <row r="110" spans="1:19" x14ac:dyDescent="0.2">
      <c r="A110" s="174">
        <v>97</v>
      </c>
      <c r="B110" s="175" t="s">
        <v>163</v>
      </c>
      <c r="C110" s="176" t="s">
        <v>164</v>
      </c>
      <c r="D110" s="171"/>
      <c r="E110" s="171"/>
      <c r="F110" s="171"/>
      <c r="G110" s="171"/>
      <c r="H110" s="171"/>
      <c r="I110" s="171"/>
      <c r="J110" s="166"/>
      <c r="K110" s="171"/>
      <c r="L110" s="171"/>
      <c r="M110" s="171"/>
      <c r="N110" s="171"/>
      <c r="O110" s="171"/>
      <c r="P110" s="171"/>
      <c r="Q110" s="171"/>
      <c r="R110" s="171"/>
      <c r="S110" s="171"/>
    </row>
    <row r="111" spans="1:19" x14ac:dyDescent="0.2">
      <c r="A111" s="174">
        <v>98</v>
      </c>
      <c r="B111" s="175" t="s">
        <v>165</v>
      </c>
      <c r="C111" s="176" t="s">
        <v>166</v>
      </c>
      <c r="D111" s="171"/>
      <c r="E111" s="171"/>
      <c r="F111" s="171"/>
      <c r="G111" s="171"/>
      <c r="H111" s="171"/>
      <c r="I111" s="171"/>
      <c r="J111" s="166"/>
      <c r="K111" s="171"/>
      <c r="L111" s="171"/>
      <c r="M111" s="171"/>
      <c r="N111" s="171"/>
      <c r="O111" s="171"/>
      <c r="P111" s="171"/>
      <c r="Q111" s="171"/>
      <c r="R111" s="171"/>
      <c r="S111" s="171"/>
    </row>
    <row r="112" spans="1:19" x14ac:dyDescent="0.2">
      <c r="A112" s="174">
        <v>99</v>
      </c>
      <c r="B112" s="178" t="s">
        <v>167</v>
      </c>
      <c r="C112" s="176" t="s">
        <v>168</v>
      </c>
      <c r="D112" s="171"/>
      <c r="E112" s="171"/>
      <c r="F112" s="171"/>
      <c r="G112" s="171"/>
      <c r="H112" s="171"/>
      <c r="I112" s="171"/>
      <c r="J112" s="166"/>
      <c r="K112" s="171"/>
      <c r="L112" s="171"/>
      <c r="M112" s="171"/>
      <c r="N112" s="171"/>
      <c r="O112" s="171"/>
      <c r="P112" s="171"/>
      <c r="Q112" s="171"/>
      <c r="R112" s="171"/>
      <c r="S112" s="171"/>
    </row>
    <row r="113" spans="1:19" ht="12.75" customHeight="1" x14ac:dyDescent="0.2">
      <c r="A113" s="174">
        <v>100</v>
      </c>
      <c r="B113" s="178" t="s">
        <v>169</v>
      </c>
      <c r="C113" s="176" t="s">
        <v>170</v>
      </c>
      <c r="D113" s="171"/>
      <c r="E113" s="171"/>
      <c r="F113" s="171"/>
      <c r="G113" s="171"/>
      <c r="H113" s="171"/>
      <c r="I113" s="171"/>
      <c r="J113" s="166"/>
      <c r="K113" s="171"/>
      <c r="L113" s="171"/>
      <c r="M113" s="171"/>
      <c r="N113" s="171"/>
      <c r="O113" s="171"/>
      <c r="P113" s="171"/>
      <c r="Q113" s="171"/>
      <c r="R113" s="171"/>
      <c r="S113" s="171"/>
    </row>
    <row r="114" spans="1:19" ht="12.75" customHeight="1" x14ac:dyDescent="0.2">
      <c r="A114" s="174">
        <v>101</v>
      </c>
      <c r="B114" s="178" t="s">
        <v>171</v>
      </c>
      <c r="C114" s="176" t="s">
        <v>172</v>
      </c>
      <c r="D114" s="171"/>
      <c r="E114" s="171"/>
      <c r="F114" s="171"/>
      <c r="G114" s="171"/>
      <c r="H114" s="171"/>
      <c r="I114" s="171"/>
      <c r="J114" s="166"/>
      <c r="K114" s="171"/>
      <c r="L114" s="171"/>
      <c r="M114" s="171"/>
      <c r="N114" s="171"/>
      <c r="O114" s="171"/>
      <c r="P114" s="171"/>
      <c r="Q114" s="171"/>
      <c r="R114" s="171"/>
      <c r="S114" s="171"/>
    </row>
    <row r="115" spans="1:19" x14ac:dyDescent="0.2">
      <c r="A115" s="174">
        <v>102</v>
      </c>
      <c r="B115" s="178" t="s">
        <v>173</v>
      </c>
      <c r="C115" s="176" t="s">
        <v>174</v>
      </c>
      <c r="D115" s="171"/>
      <c r="E115" s="171"/>
      <c r="F115" s="171"/>
      <c r="G115" s="171"/>
      <c r="H115" s="171"/>
      <c r="I115" s="171"/>
      <c r="J115" s="166"/>
      <c r="K115" s="171"/>
      <c r="L115" s="171"/>
      <c r="M115" s="171"/>
      <c r="N115" s="171"/>
      <c r="O115" s="171"/>
      <c r="P115" s="171"/>
      <c r="Q115" s="171"/>
      <c r="R115" s="171"/>
      <c r="S115" s="171"/>
    </row>
    <row r="116" spans="1:19" ht="12" customHeight="1" x14ac:dyDescent="0.2">
      <c r="A116" s="174">
        <v>103</v>
      </c>
      <c r="B116" s="178" t="s">
        <v>175</v>
      </c>
      <c r="C116" s="176" t="s">
        <v>176</v>
      </c>
      <c r="D116" s="171"/>
      <c r="E116" s="171"/>
      <c r="F116" s="171"/>
      <c r="G116" s="171"/>
      <c r="H116" s="171"/>
      <c r="I116" s="171"/>
      <c r="J116" s="166"/>
      <c r="K116" s="171"/>
      <c r="L116" s="171"/>
      <c r="M116" s="171"/>
      <c r="N116" s="171"/>
      <c r="O116" s="171"/>
      <c r="P116" s="171"/>
      <c r="Q116" s="171"/>
      <c r="R116" s="171"/>
      <c r="S116" s="171"/>
    </row>
    <row r="117" spans="1:19" x14ac:dyDescent="0.2">
      <c r="A117" s="174">
        <v>104</v>
      </c>
      <c r="B117" s="183" t="s">
        <v>177</v>
      </c>
      <c r="C117" s="180" t="s">
        <v>178</v>
      </c>
      <c r="D117" s="171"/>
      <c r="E117" s="171"/>
      <c r="F117" s="171"/>
      <c r="G117" s="171"/>
      <c r="H117" s="171"/>
      <c r="I117" s="171"/>
      <c r="J117" s="166"/>
      <c r="K117" s="171"/>
      <c r="L117" s="171"/>
      <c r="M117" s="171"/>
      <c r="N117" s="171"/>
      <c r="O117" s="171"/>
      <c r="P117" s="171"/>
      <c r="Q117" s="171"/>
      <c r="R117" s="171"/>
      <c r="S117" s="171"/>
    </row>
    <row r="118" spans="1:19" x14ac:dyDescent="0.2">
      <c r="A118" s="174">
        <v>105</v>
      </c>
      <c r="B118" s="177" t="s">
        <v>179</v>
      </c>
      <c r="C118" s="176" t="s">
        <v>180</v>
      </c>
      <c r="D118" s="171"/>
      <c r="E118" s="171"/>
      <c r="F118" s="171"/>
      <c r="G118" s="171"/>
      <c r="H118" s="171"/>
      <c r="I118" s="171"/>
      <c r="J118" s="166"/>
      <c r="K118" s="171"/>
      <c r="L118" s="171"/>
      <c r="M118" s="171"/>
      <c r="N118" s="171"/>
      <c r="O118" s="171"/>
      <c r="P118" s="171"/>
      <c r="Q118" s="171"/>
      <c r="R118" s="171"/>
      <c r="S118" s="171"/>
    </row>
    <row r="119" spans="1:19" ht="11.25" customHeight="1" x14ac:dyDescent="0.2">
      <c r="A119" s="174">
        <v>106</v>
      </c>
      <c r="B119" s="178" t="s">
        <v>181</v>
      </c>
      <c r="C119" s="176" t="s">
        <v>182</v>
      </c>
      <c r="D119" s="171"/>
      <c r="E119" s="171"/>
      <c r="F119" s="171"/>
      <c r="G119" s="171"/>
      <c r="H119" s="171"/>
      <c r="I119" s="171"/>
      <c r="J119" s="166"/>
      <c r="K119" s="171"/>
      <c r="L119" s="171"/>
      <c r="M119" s="171"/>
      <c r="N119" s="171"/>
      <c r="O119" s="171"/>
      <c r="P119" s="171"/>
      <c r="Q119" s="171"/>
      <c r="R119" s="171"/>
      <c r="S119" s="171"/>
    </row>
    <row r="120" spans="1:19" ht="11.25" customHeight="1" x14ac:dyDescent="0.2">
      <c r="A120" s="174">
        <v>107</v>
      </c>
      <c r="B120" s="175" t="s">
        <v>183</v>
      </c>
      <c r="C120" s="184" t="s">
        <v>184</v>
      </c>
      <c r="D120" s="171"/>
      <c r="E120" s="171"/>
      <c r="F120" s="171"/>
      <c r="G120" s="171"/>
      <c r="H120" s="171"/>
      <c r="I120" s="171"/>
      <c r="J120" s="166"/>
      <c r="K120" s="171"/>
      <c r="L120" s="171"/>
      <c r="M120" s="171"/>
      <c r="N120" s="171"/>
      <c r="O120" s="171"/>
      <c r="P120" s="171"/>
      <c r="Q120" s="171"/>
      <c r="R120" s="171"/>
      <c r="S120" s="171"/>
    </row>
    <row r="121" spans="1:19" x14ac:dyDescent="0.2">
      <c r="A121" s="174">
        <v>108</v>
      </c>
      <c r="B121" s="178" t="s">
        <v>185</v>
      </c>
      <c r="C121" s="176" t="s">
        <v>265</v>
      </c>
      <c r="D121" s="171"/>
      <c r="E121" s="171"/>
      <c r="F121" s="171"/>
      <c r="G121" s="171"/>
      <c r="H121" s="171"/>
      <c r="I121" s="171"/>
      <c r="J121" s="166"/>
      <c r="K121" s="171"/>
      <c r="L121" s="171"/>
      <c r="M121" s="171"/>
      <c r="N121" s="171"/>
      <c r="O121" s="171"/>
      <c r="P121" s="171"/>
      <c r="Q121" s="171"/>
      <c r="R121" s="171"/>
      <c r="S121" s="171"/>
    </row>
    <row r="122" spans="1:19" x14ac:dyDescent="0.2">
      <c r="A122" s="174">
        <v>109</v>
      </c>
      <c r="B122" s="177" t="s">
        <v>186</v>
      </c>
      <c r="C122" s="176" t="s">
        <v>254</v>
      </c>
      <c r="D122" s="171"/>
      <c r="E122" s="171"/>
      <c r="F122" s="171"/>
      <c r="G122" s="171"/>
      <c r="H122" s="171"/>
      <c r="I122" s="171"/>
      <c r="J122" s="166"/>
      <c r="K122" s="171"/>
      <c r="L122" s="171"/>
      <c r="M122" s="171"/>
      <c r="N122" s="171"/>
      <c r="O122" s="171"/>
      <c r="P122" s="171"/>
      <c r="Q122" s="171"/>
      <c r="R122" s="171"/>
      <c r="S122" s="171"/>
    </row>
    <row r="123" spans="1:19" x14ac:dyDescent="0.2">
      <c r="A123" s="174">
        <v>110</v>
      </c>
      <c r="B123" s="175" t="s">
        <v>335</v>
      </c>
      <c r="C123" s="176" t="s">
        <v>322</v>
      </c>
      <c r="D123" s="171"/>
      <c r="E123" s="171"/>
      <c r="F123" s="171"/>
      <c r="G123" s="171"/>
      <c r="H123" s="171"/>
      <c r="I123" s="171"/>
      <c r="J123" s="166"/>
      <c r="K123" s="171"/>
      <c r="L123" s="171"/>
      <c r="M123" s="171"/>
      <c r="N123" s="171"/>
      <c r="O123" s="171"/>
      <c r="P123" s="171"/>
      <c r="Q123" s="171"/>
      <c r="R123" s="171"/>
      <c r="S123" s="171"/>
    </row>
    <row r="124" spans="1:19" x14ac:dyDescent="0.2">
      <c r="A124" s="174">
        <v>111</v>
      </c>
      <c r="B124" s="177" t="s">
        <v>187</v>
      </c>
      <c r="C124" s="176" t="s">
        <v>188</v>
      </c>
      <c r="D124" s="171"/>
      <c r="E124" s="171"/>
      <c r="F124" s="171"/>
      <c r="G124" s="171"/>
      <c r="H124" s="171"/>
      <c r="I124" s="171"/>
      <c r="J124" s="166"/>
      <c r="K124" s="171"/>
      <c r="L124" s="171"/>
      <c r="M124" s="171"/>
      <c r="N124" s="171"/>
      <c r="O124" s="171"/>
      <c r="P124" s="171"/>
      <c r="Q124" s="171"/>
      <c r="R124" s="171"/>
      <c r="S124" s="171"/>
    </row>
    <row r="125" spans="1:19" x14ac:dyDescent="0.2">
      <c r="A125" s="174">
        <v>112</v>
      </c>
      <c r="B125" s="177" t="s">
        <v>189</v>
      </c>
      <c r="C125" s="176" t="s">
        <v>326</v>
      </c>
      <c r="D125" s="171"/>
      <c r="E125" s="171"/>
      <c r="F125" s="171"/>
      <c r="G125" s="171"/>
      <c r="H125" s="171"/>
      <c r="I125" s="171"/>
      <c r="J125" s="166"/>
      <c r="K125" s="171"/>
      <c r="L125" s="171"/>
      <c r="M125" s="171"/>
      <c r="N125" s="171"/>
      <c r="O125" s="171"/>
      <c r="P125" s="171"/>
      <c r="Q125" s="171"/>
      <c r="R125" s="171"/>
      <c r="S125" s="171"/>
    </row>
    <row r="126" spans="1:19" x14ac:dyDescent="0.2">
      <c r="A126" s="174">
        <v>113</v>
      </c>
      <c r="B126" s="178" t="s">
        <v>190</v>
      </c>
      <c r="C126" s="176" t="s">
        <v>191</v>
      </c>
      <c r="D126" s="171"/>
      <c r="E126" s="171"/>
      <c r="F126" s="171"/>
      <c r="G126" s="171"/>
      <c r="H126" s="171"/>
      <c r="I126" s="171"/>
      <c r="J126" s="166"/>
      <c r="K126" s="171"/>
      <c r="L126" s="171"/>
      <c r="M126" s="171"/>
      <c r="N126" s="171"/>
      <c r="O126" s="171"/>
      <c r="P126" s="171"/>
      <c r="Q126" s="171"/>
      <c r="R126" s="171"/>
      <c r="S126" s="171"/>
    </row>
    <row r="127" spans="1:19" ht="25.5" x14ac:dyDescent="0.2">
      <c r="A127" s="174">
        <v>114</v>
      </c>
      <c r="B127" s="178" t="s">
        <v>192</v>
      </c>
      <c r="C127" s="185" t="s">
        <v>310</v>
      </c>
      <c r="D127" s="171"/>
      <c r="E127" s="171"/>
      <c r="F127" s="171"/>
      <c r="G127" s="171"/>
      <c r="H127" s="171"/>
      <c r="I127" s="171"/>
      <c r="J127" s="166"/>
      <c r="K127" s="171"/>
      <c r="L127" s="171"/>
      <c r="M127" s="171"/>
      <c r="N127" s="171"/>
      <c r="O127" s="171"/>
      <c r="P127" s="171"/>
      <c r="Q127" s="171"/>
      <c r="R127" s="171"/>
      <c r="S127" s="171"/>
    </row>
    <row r="128" spans="1:19" x14ac:dyDescent="0.2">
      <c r="A128" s="174">
        <v>115</v>
      </c>
      <c r="B128" s="178" t="s">
        <v>193</v>
      </c>
      <c r="C128" s="176" t="s">
        <v>229</v>
      </c>
      <c r="D128" s="171"/>
      <c r="E128" s="171"/>
      <c r="F128" s="171"/>
      <c r="G128" s="171"/>
      <c r="H128" s="171"/>
      <c r="I128" s="171"/>
      <c r="J128" s="166"/>
      <c r="K128" s="171"/>
      <c r="L128" s="171"/>
      <c r="M128" s="171"/>
      <c r="N128" s="171"/>
      <c r="O128" s="171"/>
      <c r="P128" s="171"/>
      <c r="Q128" s="171"/>
      <c r="R128" s="171"/>
      <c r="S128" s="171"/>
    </row>
    <row r="129" spans="1:19" x14ac:dyDescent="0.2">
      <c r="A129" s="174">
        <v>116</v>
      </c>
      <c r="B129" s="178" t="s">
        <v>194</v>
      </c>
      <c r="C129" s="176" t="s">
        <v>195</v>
      </c>
      <c r="D129" s="171">
        <f t="shared" si="17"/>
        <v>60078820</v>
      </c>
      <c r="E129" s="171">
        <f t="shared" si="18"/>
        <v>60078820</v>
      </c>
      <c r="F129" s="171"/>
      <c r="G129" s="171">
        <f>J129+M129+P129+S129</f>
        <v>0</v>
      </c>
      <c r="H129" s="171">
        <f>SUM(I129:J129)</f>
        <v>60078820</v>
      </c>
      <c r="I129" s="171">
        <v>60078820</v>
      </c>
      <c r="J129" s="166"/>
      <c r="K129" s="171"/>
      <c r="L129" s="171"/>
      <c r="M129" s="171"/>
      <c r="N129" s="171"/>
      <c r="O129" s="171"/>
      <c r="P129" s="171"/>
      <c r="Q129" s="171"/>
      <c r="R129" s="171"/>
      <c r="S129" s="171"/>
    </row>
    <row r="130" spans="1:19" x14ac:dyDescent="0.2">
      <c r="A130" s="174">
        <v>117</v>
      </c>
      <c r="B130" s="178" t="s">
        <v>196</v>
      </c>
      <c r="C130" s="176" t="s">
        <v>40</v>
      </c>
      <c r="D130" s="171"/>
      <c r="E130" s="171"/>
      <c r="F130" s="171"/>
      <c r="G130" s="171"/>
      <c r="H130" s="171"/>
      <c r="I130" s="171"/>
      <c r="J130" s="166"/>
      <c r="K130" s="171"/>
      <c r="L130" s="171"/>
      <c r="M130" s="171"/>
      <c r="N130" s="171"/>
      <c r="O130" s="171"/>
      <c r="P130" s="171"/>
      <c r="Q130" s="171"/>
      <c r="R130" s="171"/>
      <c r="S130" s="171"/>
    </row>
    <row r="131" spans="1:19" x14ac:dyDescent="0.2">
      <c r="A131" s="174">
        <v>118</v>
      </c>
      <c r="B131" s="175" t="s">
        <v>197</v>
      </c>
      <c r="C131" s="176" t="s">
        <v>46</v>
      </c>
      <c r="D131" s="171"/>
      <c r="E131" s="171"/>
      <c r="F131" s="171"/>
      <c r="G131" s="171"/>
      <c r="H131" s="171"/>
      <c r="I131" s="171"/>
      <c r="J131" s="166"/>
      <c r="K131" s="171"/>
      <c r="L131" s="171"/>
      <c r="M131" s="171"/>
      <c r="N131" s="171"/>
      <c r="O131" s="171"/>
      <c r="P131" s="171"/>
      <c r="Q131" s="171"/>
      <c r="R131" s="171"/>
      <c r="S131" s="171"/>
    </row>
    <row r="132" spans="1:19" x14ac:dyDescent="0.2">
      <c r="A132" s="174">
        <v>119</v>
      </c>
      <c r="B132" s="175" t="s">
        <v>198</v>
      </c>
      <c r="C132" s="176" t="s">
        <v>231</v>
      </c>
      <c r="D132" s="171"/>
      <c r="E132" s="171"/>
      <c r="F132" s="171"/>
      <c r="G132" s="171"/>
      <c r="H132" s="171"/>
      <c r="I132" s="171"/>
      <c r="J132" s="166"/>
      <c r="K132" s="171"/>
      <c r="L132" s="171"/>
      <c r="M132" s="171"/>
      <c r="N132" s="171"/>
      <c r="O132" s="171"/>
      <c r="P132" s="171"/>
      <c r="Q132" s="171"/>
      <c r="R132" s="171"/>
      <c r="S132" s="171"/>
    </row>
    <row r="133" spans="1:19" x14ac:dyDescent="0.2">
      <c r="A133" s="174">
        <v>120</v>
      </c>
      <c r="B133" s="175" t="s">
        <v>199</v>
      </c>
      <c r="C133" s="176" t="s">
        <v>48</v>
      </c>
      <c r="D133" s="171"/>
      <c r="E133" s="171"/>
      <c r="F133" s="171"/>
      <c r="G133" s="171"/>
      <c r="H133" s="171"/>
      <c r="I133" s="171"/>
      <c r="J133" s="166"/>
      <c r="K133" s="171"/>
      <c r="L133" s="171"/>
      <c r="M133" s="171"/>
      <c r="N133" s="171"/>
      <c r="O133" s="171"/>
      <c r="P133" s="171"/>
      <c r="Q133" s="171"/>
      <c r="R133" s="171"/>
      <c r="S133" s="171"/>
    </row>
    <row r="134" spans="1:19" x14ac:dyDescent="0.2">
      <c r="A134" s="174">
        <v>121</v>
      </c>
      <c r="B134" s="178" t="s">
        <v>200</v>
      </c>
      <c r="C134" s="176" t="s">
        <v>47</v>
      </c>
      <c r="D134" s="171"/>
      <c r="E134" s="171"/>
      <c r="F134" s="171"/>
      <c r="G134" s="171"/>
      <c r="H134" s="171"/>
      <c r="I134" s="171"/>
      <c r="J134" s="166"/>
      <c r="K134" s="171"/>
      <c r="L134" s="171"/>
      <c r="M134" s="171"/>
      <c r="N134" s="171"/>
      <c r="O134" s="171"/>
      <c r="P134" s="171"/>
      <c r="Q134" s="171"/>
      <c r="R134" s="171"/>
      <c r="S134" s="171"/>
    </row>
    <row r="135" spans="1:19" x14ac:dyDescent="0.2">
      <c r="A135" s="174">
        <v>122</v>
      </c>
      <c r="B135" s="178" t="s">
        <v>201</v>
      </c>
      <c r="C135" s="176" t="s">
        <v>202</v>
      </c>
      <c r="D135" s="171"/>
      <c r="E135" s="171"/>
      <c r="F135" s="171"/>
      <c r="G135" s="171"/>
      <c r="H135" s="171"/>
      <c r="I135" s="171"/>
      <c r="J135" s="166"/>
      <c r="K135" s="171"/>
      <c r="L135" s="171"/>
      <c r="M135" s="171"/>
      <c r="N135" s="171"/>
      <c r="O135" s="171"/>
      <c r="P135" s="171"/>
      <c r="Q135" s="171"/>
      <c r="R135" s="171"/>
      <c r="S135" s="171"/>
    </row>
    <row r="136" spans="1:19" x14ac:dyDescent="0.2">
      <c r="A136" s="174">
        <v>123</v>
      </c>
      <c r="B136" s="178" t="s">
        <v>203</v>
      </c>
      <c r="C136" s="176" t="s">
        <v>41</v>
      </c>
      <c r="D136" s="171"/>
      <c r="E136" s="171"/>
      <c r="F136" s="171"/>
      <c r="G136" s="171"/>
      <c r="H136" s="171"/>
      <c r="I136" s="171"/>
      <c r="J136" s="166"/>
      <c r="K136" s="171"/>
      <c r="L136" s="171"/>
      <c r="M136" s="171"/>
      <c r="N136" s="171"/>
      <c r="O136" s="171"/>
      <c r="P136" s="171"/>
      <c r="Q136" s="171"/>
      <c r="R136" s="171"/>
      <c r="S136" s="171"/>
    </row>
    <row r="137" spans="1:19" x14ac:dyDescent="0.2">
      <c r="A137" s="174">
        <v>124</v>
      </c>
      <c r="B137" s="175" t="s">
        <v>204</v>
      </c>
      <c r="C137" s="176" t="s">
        <v>230</v>
      </c>
      <c r="D137" s="171">
        <f t="shared" si="17"/>
        <v>57807287</v>
      </c>
      <c r="E137" s="171">
        <f t="shared" si="18"/>
        <v>57807287</v>
      </c>
      <c r="F137" s="171">
        <v>273468.35999999981</v>
      </c>
      <c r="G137" s="171"/>
      <c r="H137" s="171">
        <f>SUM(I137:J137)</f>
        <v>10559097</v>
      </c>
      <c r="I137" s="171">
        <v>10559097</v>
      </c>
      <c r="J137" s="166"/>
      <c r="K137" s="171">
        <f>SUM(L137:M137)</f>
        <v>4004337</v>
      </c>
      <c r="L137" s="171">
        <v>4004337</v>
      </c>
      <c r="M137" s="171"/>
      <c r="N137" s="171">
        <f>SUM(O137:P137)</f>
        <v>37233800</v>
      </c>
      <c r="O137" s="171">
        <v>37233800</v>
      </c>
      <c r="P137" s="171"/>
      <c r="Q137" s="171">
        <f t="shared" si="19"/>
        <v>6010053</v>
      </c>
      <c r="R137" s="171">
        <v>6010053</v>
      </c>
      <c r="S137" s="171"/>
    </row>
    <row r="138" spans="1:19" x14ac:dyDescent="0.2">
      <c r="A138" s="174">
        <v>125</v>
      </c>
      <c r="B138" s="177" t="s">
        <v>205</v>
      </c>
      <c r="C138" s="176" t="s">
        <v>206</v>
      </c>
      <c r="D138" s="171">
        <f t="shared" si="17"/>
        <v>68416484</v>
      </c>
      <c r="E138" s="171">
        <f t="shared" si="18"/>
        <v>68416484</v>
      </c>
      <c r="F138" s="171"/>
      <c r="G138" s="171"/>
      <c r="H138" s="171">
        <f>SUM(I138:J138)</f>
        <v>16005080</v>
      </c>
      <c r="I138" s="171">
        <v>16005080</v>
      </c>
      <c r="J138" s="166"/>
      <c r="K138" s="171">
        <f>SUM(L138:M138)</f>
        <v>4560632</v>
      </c>
      <c r="L138" s="171">
        <v>4560632</v>
      </c>
      <c r="M138" s="171"/>
      <c r="N138" s="171">
        <f>SUM(O138:P138)</f>
        <v>43305517</v>
      </c>
      <c r="O138" s="171">
        <v>43305517</v>
      </c>
      <c r="P138" s="171"/>
      <c r="Q138" s="171">
        <f t="shared" si="19"/>
        <v>4545255</v>
      </c>
      <c r="R138" s="171">
        <v>4545255</v>
      </c>
      <c r="S138" s="171"/>
    </row>
    <row r="139" spans="1:19" x14ac:dyDescent="0.2">
      <c r="A139" s="174">
        <v>126</v>
      </c>
      <c r="B139" s="178" t="s">
        <v>207</v>
      </c>
      <c r="C139" s="176" t="s">
        <v>208</v>
      </c>
      <c r="D139" s="171"/>
      <c r="E139" s="171"/>
      <c r="F139" s="171"/>
      <c r="G139" s="171"/>
      <c r="H139" s="171"/>
      <c r="I139" s="171"/>
      <c r="J139" s="166"/>
      <c r="K139" s="171"/>
      <c r="L139" s="171"/>
      <c r="M139" s="171"/>
      <c r="N139" s="171"/>
      <c r="O139" s="171"/>
      <c r="P139" s="171"/>
      <c r="Q139" s="171"/>
      <c r="R139" s="171"/>
      <c r="S139" s="171"/>
    </row>
    <row r="140" spans="1:19" x14ac:dyDescent="0.2">
      <c r="A140" s="174">
        <v>127</v>
      </c>
      <c r="B140" s="175" t="s">
        <v>209</v>
      </c>
      <c r="C140" s="176" t="s">
        <v>210</v>
      </c>
      <c r="D140" s="171"/>
      <c r="E140" s="171"/>
      <c r="F140" s="171"/>
      <c r="G140" s="171"/>
      <c r="H140" s="171"/>
      <c r="I140" s="171"/>
      <c r="J140" s="166"/>
      <c r="K140" s="171"/>
      <c r="L140" s="171"/>
      <c r="M140" s="171"/>
      <c r="N140" s="171"/>
      <c r="O140" s="171"/>
      <c r="P140" s="171"/>
      <c r="Q140" s="171"/>
      <c r="R140" s="171"/>
      <c r="S140" s="171"/>
    </row>
    <row r="141" spans="1:19" x14ac:dyDescent="0.2">
      <c r="A141" s="174">
        <v>128</v>
      </c>
      <c r="B141" s="178" t="s">
        <v>211</v>
      </c>
      <c r="C141" s="176" t="s">
        <v>212</v>
      </c>
      <c r="D141" s="171"/>
      <c r="E141" s="171"/>
      <c r="F141" s="171"/>
      <c r="G141" s="171"/>
      <c r="H141" s="171"/>
      <c r="I141" s="171"/>
      <c r="J141" s="166"/>
      <c r="K141" s="171"/>
      <c r="L141" s="171"/>
      <c r="M141" s="171"/>
      <c r="N141" s="171"/>
      <c r="O141" s="171"/>
      <c r="P141" s="171"/>
      <c r="Q141" s="171"/>
      <c r="R141" s="171"/>
      <c r="S141" s="171"/>
    </row>
    <row r="142" spans="1:19" x14ac:dyDescent="0.2">
      <c r="A142" s="174">
        <v>129</v>
      </c>
      <c r="B142" s="186" t="s">
        <v>255</v>
      </c>
      <c r="C142" s="187" t="s">
        <v>256</v>
      </c>
      <c r="D142" s="171"/>
      <c r="E142" s="171"/>
      <c r="F142" s="171"/>
      <c r="G142" s="171"/>
      <c r="H142" s="171"/>
      <c r="I142" s="171"/>
      <c r="J142" s="166"/>
      <c r="K142" s="171"/>
      <c r="L142" s="171"/>
      <c r="M142" s="171"/>
      <c r="N142" s="171"/>
      <c r="O142" s="171"/>
      <c r="P142" s="171"/>
      <c r="Q142" s="171"/>
      <c r="R142" s="171"/>
      <c r="S142" s="171"/>
    </row>
    <row r="143" spans="1:19" x14ac:dyDescent="0.2">
      <c r="A143" s="174">
        <v>130</v>
      </c>
      <c r="B143" s="188" t="s">
        <v>257</v>
      </c>
      <c r="C143" s="187" t="s">
        <v>258</v>
      </c>
      <c r="D143" s="171"/>
      <c r="E143" s="171"/>
      <c r="F143" s="171"/>
      <c r="G143" s="171"/>
      <c r="H143" s="171"/>
      <c r="I143" s="171"/>
      <c r="J143" s="166"/>
      <c r="K143" s="171"/>
      <c r="L143" s="171"/>
      <c r="M143" s="171"/>
      <c r="N143" s="171"/>
      <c r="O143" s="171"/>
      <c r="P143" s="171"/>
      <c r="Q143" s="171"/>
      <c r="R143" s="171"/>
      <c r="S143" s="171"/>
    </row>
    <row r="144" spans="1:19" x14ac:dyDescent="0.2">
      <c r="A144" s="174">
        <v>131</v>
      </c>
      <c r="B144" s="189" t="s">
        <v>259</v>
      </c>
      <c r="C144" s="190" t="s">
        <v>449</v>
      </c>
      <c r="D144" s="171"/>
      <c r="E144" s="171"/>
      <c r="F144" s="171"/>
      <c r="G144" s="171"/>
      <c r="H144" s="171"/>
      <c r="I144" s="171"/>
      <c r="J144" s="166"/>
      <c r="K144" s="171"/>
      <c r="L144" s="171"/>
      <c r="M144" s="171"/>
      <c r="N144" s="171"/>
      <c r="O144" s="171"/>
      <c r="P144" s="171"/>
      <c r="Q144" s="171"/>
      <c r="R144" s="171"/>
      <c r="S144" s="171"/>
    </row>
    <row r="145" spans="1:19" x14ac:dyDescent="0.2">
      <c r="A145" s="174">
        <v>132</v>
      </c>
      <c r="B145" s="174" t="s">
        <v>263</v>
      </c>
      <c r="C145" s="191" t="s">
        <v>264</v>
      </c>
      <c r="D145" s="171"/>
      <c r="E145" s="171"/>
      <c r="F145" s="171"/>
      <c r="G145" s="171"/>
      <c r="H145" s="171"/>
      <c r="I145" s="171"/>
      <c r="J145" s="166"/>
      <c r="K145" s="171"/>
      <c r="L145" s="171"/>
      <c r="M145" s="171"/>
      <c r="N145" s="171"/>
      <c r="O145" s="171"/>
      <c r="P145" s="171" t="s">
        <v>451</v>
      </c>
      <c r="Q145" s="171"/>
      <c r="R145" s="171"/>
      <c r="S145" s="171"/>
    </row>
    <row r="146" spans="1:19" x14ac:dyDescent="0.2">
      <c r="A146" s="174">
        <v>133</v>
      </c>
      <c r="B146" s="192" t="s">
        <v>315</v>
      </c>
      <c r="C146" s="191" t="s">
        <v>314</v>
      </c>
      <c r="D146" s="171"/>
      <c r="E146" s="171"/>
      <c r="F146" s="171"/>
      <c r="G146" s="171"/>
      <c r="H146" s="171"/>
      <c r="I146" s="171"/>
      <c r="J146" s="166"/>
      <c r="K146" s="171"/>
      <c r="L146" s="171"/>
      <c r="M146" s="171"/>
      <c r="N146" s="171"/>
      <c r="O146" s="171"/>
      <c r="P146" s="171"/>
      <c r="Q146" s="171"/>
      <c r="R146" s="171"/>
      <c r="S146" s="171"/>
    </row>
    <row r="147" spans="1:19" x14ac:dyDescent="0.2">
      <c r="A147" s="174">
        <v>134</v>
      </c>
      <c r="B147" s="192" t="s">
        <v>324</v>
      </c>
      <c r="C147" s="191" t="s">
        <v>321</v>
      </c>
      <c r="D147" s="171"/>
      <c r="E147" s="171"/>
      <c r="F147" s="171"/>
      <c r="G147" s="171"/>
      <c r="H147" s="171"/>
      <c r="I147" s="171"/>
      <c r="J147" s="166"/>
      <c r="K147" s="171"/>
      <c r="L147" s="171"/>
      <c r="M147" s="171"/>
      <c r="N147" s="171"/>
      <c r="O147" s="171"/>
      <c r="P147" s="171"/>
      <c r="Q147" s="171"/>
      <c r="R147" s="171"/>
      <c r="S147" s="171"/>
    </row>
    <row r="148" spans="1:19" ht="25.5" x14ac:dyDescent="0.2">
      <c r="A148" s="174">
        <v>135</v>
      </c>
      <c r="B148" s="192" t="s">
        <v>439</v>
      </c>
      <c r="C148" s="180" t="s">
        <v>389</v>
      </c>
      <c r="D148" s="171"/>
      <c r="E148" s="171"/>
      <c r="F148" s="171"/>
      <c r="G148" s="171"/>
      <c r="H148" s="171"/>
      <c r="I148" s="171"/>
      <c r="J148" s="166"/>
      <c r="K148" s="171"/>
      <c r="L148" s="171"/>
      <c r="M148" s="171"/>
      <c r="N148" s="171"/>
      <c r="O148" s="171"/>
      <c r="P148" s="171"/>
      <c r="Q148" s="171"/>
      <c r="R148" s="171"/>
      <c r="S148" s="171"/>
    </row>
    <row r="149" spans="1:19" ht="14.25" customHeight="1" x14ac:dyDescent="0.2">
      <c r="A149" s="174">
        <v>136</v>
      </c>
      <c r="B149" s="192" t="s">
        <v>434</v>
      </c>
      <c r="C149" s="180" t="s">
        <v>435</v>
      </c>
      <c r="D149" s="171"/>
      <c r="E149" s="171"/>
      <c r="F149" s="171"/>
      <c r="G149" s="171"/>
      <c r="H149" s="171"/>
      <c r="I149" s="171"/>
      <c r="J149" s="166"/>
      <c r="K149" s="171"/>
      <c r="L149" s="171"/>
      <c r="M149" s="171"/>
      <c r="N149" s="171"/>
      <c r="O149" s="171"/>
      <c r="P149" s="171"/>
      <c r="Q149" s="171"/>
      <c r="R149" s="171"/>
      <c r="S149" s="171"/>
    </row>
    <row r="150" spans="1:19" ht="14.25" customHeight="1" x14ac:dyDescent="0.2">
      <c r="A150" s="174">
        <v>137</v>
      </c>
      <c r="B150" s="192" t="s">
        <v>452</v>
      </c>
      <c r="C150" s="180" t="s">
        <v>453</v>
      </c>
      <c r="D150" s="171"/>
      <c r="E150" s="171"/>
      <c r="F150" s="171"/>
      <c r="G150" s="171"/>
      <c r="H150" s="171"/>
      <c r="I150" s="171"/>
      <c r="J150" s="171"/>
      <c r="K150" s="171"/>
      <c r="L150" s="171"/>
      <c r="M150" s="166"/>
      <c r="N150" s="171"/>
      <c r="O150" s="171"/>
      <c r="P150" s="171"/>
      <c r="Q150" s="171"/>
      <c r="R150" s="171"/>
      <c r="S150" s="171"/>
    </row>
  </sheetData>
  <mergeCells count="28">
    <mergeCell ref="A91:A94"/>
    <mergeCell ref="B91:B94"/>
    <mergeCell ref="A1:S1"/>
    <mergeCell ref="A3:A7"/>
    <mergeCell ref="B3:B7"/>
    <mergeCell ref="C3:C7"/>
    <mergeCell ref="D3:S3"/>
    <mergeCell ref="D4:D7"/>
    <mergeCell ref="H4:S4"/>
    <mergeCell ref="E5:E7"/>
    <mergeCell ref="G5:G7"/>
    <mergeCell ref="H5:J5"/>
    <mergeCell ref="K5:M5"/>
    <mergeCell ref="N5:P5"/>
    <mergeCell ref="Q5:S5"/>
    <mergeCell ref="A9:C9"/>
    <mergeCell ref="A10:C10"/>
    <mergeCell ref="O6:P6"/>
    <mergeCell ref="K6:K7"/>
    <mergeCell ref="A8:C8"/>
    <mergeCell ref="F6:F7"/>
    <mergeCell ref="H6:H7"/>
    <mergeCell ref="I6:J6"/>
    <mergeCell ref="Q6:Q7"/>
    <mergeCell ref="R6:S6"/>
    <mergeCell ref="L6:M6"/>
    <mergeCell ref="N6:N7"/>
    <mergeCell ref="E4:G4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L151"/>
  <sheetViews>
    <sheetView zoomScale="98" zoomScaleNormal="98" workbookViewId="0">
      <selection activeCell="D9" sqref="D9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59.42578125" style="7" customWidth="1"/>
    <col min="4" max="4" width="15.5703125" style="45" customWidth="1"/>
    <col min="5" max="5" width="9.140625" style="1"/>
    <col min="6" max="6" width="14.5703125" style="1" customWidth="1"/>
    <col min="7" max="16384" width="9.140625" style="1"/>
  </cols>
  <sheetData>
    <row r="2" spans="1:7" ht="36" customHeight="1" x14ac:dyDescent="0.2">
      <c r="A2" s="258" t="s">
        <v>448</v>
      </c>
      <c r="B2" s="258"/>
      <c r="C2" s="258"/>
      <c r="D2" s="258"/>
    </row>
    <row r="3" spans="1:7" x14ac:dyDescent="0.2">
      <c r="C3" s="47"/>
      <c r="D3" s="45" t="s">
        <v>281</v>
      </c>
    </row>
    <row r="4" spans="1:7" s="3" customFormat="1" ht="15.75" customHeight="1" x14ac:dyDescent="0.2">
      <c r="A4" s="250" t="s">
        <v>44</v>
      </c>
      <c r="B4" s="250" t="s">
        <v>56</v>
      </c>
      <c r="C4" s="250" t="s">
        <v>45</v>
      </c>
      <c r="D4" s="348" t="s">
        <v>392</v>
      </c>
    </row>
    <row r="5" spans="1:7" ht="25.5" customHeight="1" x14ac:dyDescent="0.2">
      <c r="A5" s="250"/>
      <c r="B5" s="250"/>
      <c r="C5" s="250"/>
      <c r="D5" s="349"/>
    </row>
    <row r="6" spans="1:7" ht="14.25" customHeight="1" x14ac:dyDescent="0.2">
      <c r="A6" s="250"/>
      <c r="B6" s="250"/>
      <c r="C6" s="250"/>
      <c r="D6" s="349"/>
    </row>
    <row r="7" spans="1:7" ht="21.75" customHeight="1" x14ac:dyDescent="0.2">
      <c r="A7" s="250"/>
      <c r="B7" s="250"/>
      <c r="C7" s="250"/>
      <c r="D7" s="350"/>
    </row>
    <row r="8" spans="1:7" s="3" customFormat="1" x14ac:dyDescent="0.2">
      <c r="A8" s="230" t="s">
        <v>228</v>
      </c>
      <c r="B8" s="230"/>
      <c r="C8" s="230"/>
      <c r="D8" s="30">
        <f>D10+D9</f>
        <v>319220605</v>
      </c>
    </row>
    <row r="9" spans="1:7" s="3" customFormat="1" ht="11.25" customHeight="1" x14ac:dyDescent="0.2">
      <c r="A9" s="91"/>
      <c r="B9" s="91"/>
      <c r="C9" s="11" t="s">
        <v>54</v>
      </c>
      <c r="D9" s="31"/>
    </row>
    <row r="10" spans="1:7" s="3" customFormat="1" x14ac:dyDescent="0.2">
      <c r="A10" s="230" t="s">
        <v>227</v>
      </c>
      <c r="B10" s="230"/>
      <c r="C10" s="230"/>
      <c r="D10" s="30">
        <f>SUM(D11:D148)-D91</f>
        <v>319220605</v>
      </c>
    </row>
    <row r="11" spans="1:7" ht="12" customHeight="1" x14ac:dyDescent="0.2">
      <c r="A11" s="20">
        <v>1</v>
      </c>
      <c r="B11" s="12" t="s">
        <v>57</v>
      </c>
      <c r="C11" s="10" t="s">
        <v>42</v>
      </c>
      <c r="D11" s="29">
        <v>0</v>
      </c>
      <c r="F11" s="77"/>
      <c r="G11" s="77"/>
    </row>
    <row r="12" spans="1:7" x14ac:dyDescent="0.2">
      <c r="A12" s="20">
        <v>2</v>
      </c>
      <c r="B12" s="13" t="s">
        <v>58</v>
      </c>
      <c r="C12" s="10" t="s">
        <v>213</v>
      </c>
      <c r="D12" s="29">
        <v>0</v>
      </c>
      <c r="F12" s="77"/>
      <c r="G12" s="77"/>
    </row>
    <row r="13" spans="1:7" x14ac:dyDescent="0.2">
      <c r="A13" s="20">
        <v>3</v>
      </c>
      <c r="B13" s="21" t="s">
        <v>59</v>
      </c>
      <c r="C13" s="10" t="s">
        <v>5</v>
      </c>
      <c r="D13" s="29">
        <v>13468353.58</v>
      </c>
      <c r="F13" s="77"/>
      <c r="G13" s="77"/>
    </row>
    <row r="14" spans="1:7" ht="14.25" customHeight="1" x14ac:dyDescent="0.2">
      <c r="A14" s="20">
        <v>4</v>
      </c>
      <c r="B14" s="12" t="s">
        <v>60</v>
      </c>
      <c r="C14" s="10" t="s">
        <v>214</v>
      </c>
      <c r="D14" s="29">
        <v>0</v>
      </c>
      <c r="F14" s="77"/>
      <c r="G14" s="77"/>
    </row>
    <row r="15" spans="1:7" x14ac:dyDescent="0.2">
      <c r="A15" s="20">
        <v>5</v>
      </c>
      <c r="B15" s="12" t="s">
        <v>61</v>
      </c>
      <c r="C15" s="10" t="s">
        <v>8</v>
      </c>
      <c r="D15" s="29">
        <v>0</v>
      </c>
      <c r="F15" s="77"/>
      <c r="G15" s="77"/>
    </row>
    <row r="16" spans="1:7" x14ac:dyDescent="0.2">
      <c r="A16" s="20">
        <v>6</v>
      </c>
      <c r="B16" s="21" t="s">
        <v>62</v>
      </c>
      <c r="C16" s="10" t="s">
        <v>63</v>
      </c>
      <c r="D16" s="29">
        <v>21280450.139999997</v>
      </c>
      <c r="F16" s="77"/>
      <c r="G16" s="77"/>
    </row>
    <row r="17" spans="1:7" x14ac:dyDescent="0.2">
      <c r="A17" s="20">
        <v>7</v>
      </c>
      <c r="B17" s="12" t="s">
        <v>64</v>
      </c>
      <c r="C17" s="10" t="s">
        <v>215</v>
      </c>
      <c r="D17" s="29">
        <v>10915669</v>
      </c>
      <c r="F17" s="77"/>
      <c r="G17" s="77"/>
    </row>
    <row r="18" spans="1:7" x14ac:dyDescent="0.2">
      <c r="A18" s="20">
        <v>8</v>
      </c>
      <c r="B18" s="21" t="s">
        <v>65</v>
      </c>
      <c r="C18" s="10" t="s">
        <v>17</v>
      </c>
      <c r="D18" s="29">
        <v>0</v>
      </c>
      <c r="F18" s="77"/>
      <c r="G18" s="77"/>
    </row>
    <row r="19" spans="1:7" x14ac:dyDescent="0.2">
      <c r="A19" s="20">
        <v>9</v>
      </c>
      <c r="B19" s="21" t="s">
        <v>66</v>
      </c>
      <c r="C19" s="10" t="s">
        <v>6</v>
      </c>
      <c r="D19" s="29">
        <v>0</v>
      </c>
      <c r="F19" s="77"/>
      <c r="G19" s="77"/>
    </row>
    <row r="20" spans="1:7" x14ac:dyDescent="0.2">
      <c r="A20" s="20">
        <v>10</v>
      </c>
      <c r="B20" s="21" t="s">
        <v>67</v>
      </c>
      <c r="C20" s="10" t="s">
        <v>18</v>
      </c>
      <c r="D20" s="29">
        <v>0</v>
      </c>
      <c r="F20" s="77"/>
      <c r="G20" s="77"/>
    </row>
    <row r="21" spans="1:7" x14ac:dyDescent="0.2">
      <c r="A21" s="20">
        <v>11</v>
      </c>
      <c r="B21" s="21" t="s">
        <v>68</v>
      </c>
      <c r="C21" s="10" t="s">
        <v>7</v>
      </c>
      <c r="D21" s="29">
        <v>0</v>
      </c>
      <c r="F21" s="77"/>
      <c r="G21" s="77"/>
    </row>
    <row r="22" spans="1:7" x14ac:dyDescent="0.2">
      <c r="A22" s="20">
        <v>12</v>
      </c>
      <c r="B22" s="21" t="s">
        <v>69</v>
      </c>
      <c r="C22" s="10" t="s">
        <v>19</v>
      </c>
      <c r="D22" s="29">
        <v>0</v>
      </c>
      <c r="F22" s="77"/>
      <c r="G22" s="77"/>
    </row>
    <row r="23" spans="1:7" x14ac:dyDescent="0.2">
      <c r="A23" s="20">
        <v>13</v>
      </c>
      <c r="B23" s="21" t="s">
        <v>234</v>
      </c>
      <c r="C23" s="10" t="s">
        <v>235</v>
      </c>
      <c r="D23" s="29">
        <v>0</v>
      </c>
      <c r="F23" s="77"/>
      <c r="G23" s="77"/>
    </row>
    <row r="24" spans="1:7" x14ac:dyDescent="0.2">
      <c r="A24" s="20">
        <v>14</v>
      </c>
      <c r="B24" s="21" t="s">
        <v>70</v>
      </c>
      <c r="C24" s="10" t="s">
        <v>22</v>
      </c>
      <c r="D24" s="29">
        <v>0</v>
      </c>
      <c r="F24" s="77"/>
      <c r="G24" s="77"/>
    </row>
    <row r="25" spans="1:7" x14ac:dyDescent="0.2">
      <c r="A25" s="20">
        <v>15</v>
      </c>
      <c r="B25" s="21" t="s">
        <v>71</v>
      </c>
      <c r="C25" s="10" t="s">
        <v>10</v>
      </c>
      <c r="D25" s="29">
        <v>0</v>
      </c>
      <c r="F25" s="77"/>
      <c r="G25" s="77"/>
    </row>
    <row r="26" spans="1:7" x14ac:dyDescent="0.2">
      <c r="A26" s="20">
        <v>16</v>
      </c>
      <c r="B26" s="21" t="s">
        <v>72</v>
      </c>
      <c r="C26" s="10" t="s">
        <v>348</v>
      </c>
      <c r="D26" s="29">
        <v>0</v>
      </c>
      <c r="F26" s="77"/>
      <c r="G26" s="77"/>
    </row>
    <row r="27" spans="1:7" x14ac:dyDescent="0.2">
      <c r="A27" s="20">
        <v>17</v>
      </c>
      <c r="B27" s="21" t="s">
        <v>73</v>
      </c>
      <c r="C27" s="10" t="s">
        <v>9</v>
      </c>
      <c r="D27" s="29">
        <v>18374111.920000002</v>
      </c>
      <c r="F27" s="77"/>
      <c r="G27" s="77"/>
    </row>
    <row r="28" spans="1:7" x14ac:dyDescent="0.2">
      <c r="A28" s="20">
        <v>18</v>
      </c>
      <c r="B28" s="12" t="s">
        <v>74</v>
      </c>
      <c r="C28" s="10" t="s">
        <v>11</v>
      </c>
      <c r="D28" s="29">
        <v>0</v>
      </c>
      <c r="F28" s="77"/>
      <c r="G28" s="77"/>
    </row>
    <row r="29" spans="1:7" x14ac:dyDescent="0.2">
      <c r="A29" s="20">
        <v>19</v>
      </c>
      <c r="B29" s="12" t="s">
        <v>75</v>
      </c>
      <c r="C29" s="10" t="s">
        <v>216</v>
      </c>
      <c r="D29" s="29">
        <v>0</v>
      </c>
      <c r="F29" s="77"/>
      <c r="G29" s="77"/>
    </row>
    <row r="30" spans="1:7" x14ac:dyDescent="0.2">
      <c r="A30" s="20">
        <v>20</v>
      </c>
      <c r="B30" s="12" t="s">
        <v>76</v>
      </c>
      <c r="C30" s="10" t="s">
        <v>349</v>
      </c>
      <c r="D30" s="29">
        <v>0</v>
      </c>
      <c r="F30" s="77"/>
      <c r="G30" s="77"/>
    </row>
    <row r="31" spans="1:7" x14ac:dyDescent="0.2">
      <c r="A31" s="20">
        <v>21</v>
      </c>
      <c r="B31" s="12" t="s">
        <v>77</v>
      </c>
      <c r="C31" s="10" t="s">
        <v>38</v>
      </c>
      <c r="D31" s="29">
        <v>11750854.140000019</v>
      </c>
      <c r="F31" s="77"/>
      <c r="G31" s="77"/>
    </row>
    <row r="32" spans="1:7" x14ac:dyDescent="0.2">
      <c r="A32" s="20">
        <v>22</v>
      </c>
      <c r="B32" s="21" t="s">
        <v>78</v>
      </c>
      <c r="C32" s="10" t="s">
        <v>79</v>
      </c>
      <c r="D32" s="29">
        <v>0</v>
      </c>
      <c r="F32" s="77"/>
      <c r="G32" s="77"/>
    </row>
    <row r="33" spans="1:7" ht="12" customHeight="1" x14ac:dyDescent="0.2">
      <c r="A33" s="20">
        <v>23</v>
      </c>
      <c r="B33" s="21" t="s">
        <v>80</v>
      </c>
      <c r="C33" s="10" t="s">
        <v>81</v>
      </c>
      <c r="D33" s="29">
        <v>0</v>
      </c>
      <c r="F33" s="77"/>
      <c r="G33" s="77"/>
    </row>
    <row r="34" spans="1:7" x14ac:dyDescent="0.2">
      <c r="A34" s="20">
        <v>24</v>
      </c>
      <c r="B34" s="21" t="s">
        <v>82</v>
      </c>
      <c r="C34" s="10" t="s">
        <v>83</v>
      </c>
      <c r="D34" s="29">
        <v>0</v>
      </c>
      <c r="F34" s="77"/>
      <c r="G34" s="77"/>
    </row>
    <row r="35" spans="1:7" x14ac:dyDescent="0.2">
      <c r="A35" s="20">
        <v>25</v>
      </c>
      <c r="B35" s="12" t="s">
        <v>84</v>
      </c>
      <c r="C35" s="10" t="s">
        <v>85</v>
      </c>
      <c r="D35" s="29">
        <v>31545421.809999999</v>
      </c>
      <c r="F35" s="77"/>
      <c r="G35" s="77"/>
    </row>
    <row r="36" spans="1:7" ht="15.75" customHeight="1" x14ac:dyDescent="0.2">
      <c r="A36" s="20">
        <v>26</v>
      </c>
      <c r="B36" s="21" t="s">
        <v>86</v>
      </c>
      <c r="C36" s="10" t="s">
        <v>87</v>
      </c>
      <c r="D36" s="29">
        <v>0</v>
      </c>
      <c r="F36" s="77"/>
      <c r="G36" s="77"/>
    </row>
    <row r="37" spans="1:7" x14ac:dyDescent="0.2">
      <c r="A37" s="20">
        <v>27</v>
      </c>
      <c r="B37" s="13" t="s">
        <v>88</v>
      </c>
      <c r="C37" s="10" t="s">
        <v>89</v>
      </c>
      <c r="D37" s="29">
        <v>0</v>
      </c>
      <c r="F37" s="77"/>
      <c r="G37" s="77"/>
    </row>
    <row r="38" spans="1:7" x14ac:dyDescent="0.2">
      <c r="A38" s="20">
        <v>28</v>
      </c>
      <c r="B38" s="13" t="s">
        <v>90</v>
      </c>
      <c r="C38" s="10" t="s">
        <v>39</v>
      </c>
      <c r="D38" s="29">
        <v>10483749.999999998</v>
      </c>
      <c r="F38" s="77"/>
      <c r="G38" s="77"/>
    </row>
    <row r="39" spans="1:7" x14ac:dyDescent="0.2">
      <c r="A39" s="20">
        <v>29</v>
      </c>
      <c r="B39" s="12" t="s">
        <v>91</v>
      </c>
      <c r="C39" s="10" t="s">
        <v>37</v>
      </c>
      <c r="D39" s="29">
        <v>19086353.809999999</v>
      </c>
      <c r="F39" s="77"/>
      <c r="G39" s="77"/>
    </row>
    <row r="40" spans="1:7" x14ac:dyDescent="0.2">
      <c r="A40" s="20">
        <v>30</v>
      </c>
      <c r="B40" s="13" t="s">
        <v>92</v>
      </c>
      <c r="C40" s="10" t="s">
        <v>16</v>
      </c>
      <c r="D40" s="29">
        <v>0</v>
      </c>
      <c r="F40" s="77"/>
      <c r="G40" s="77"/>
    </row>
    <row r="41" spans="1:7" x14ac:dyDescent="0.2">
      <c r="A41" s="20">
        <v>31</v>
      </c>
      <c r="B41" s="21" t="s">
        <v>93</v>
      </c>
      <c r="C41" s="10" t="s">
        <v>21</v>
      </c>
      <c r="D41" s="29">
        <v>10602307.890000001</v>
      </c>
      <c r="F41" s="77"/>
      <c r="G41" s="77"/>
    </row>
    <row r="42" spans="1:7" x14ac:dyDescent="0.2">
      <c r="A42" s="20">
        <v>32</v>
      </c>
      <c r="B42" s="13" t="s">
        <v>94</v>
      </c>
      <c r="C42" s="10" t="s">
        <v>24</v>
      </c>
      <c r="D42" s="29">
        <v>0</v>
      </c>
      <c r="F42" s="77"/>
      <c r="G42" s="77"/>
    </row>
    <row r="43" spans="1:7" x14ac:dyDescent="0.2">
      <c r="A43" s="20">
        <v>33</v>
      </c>
      <c r="B43" s="12" t="s">
        <v>95</v>
      </c>
      <c r="C43" s="10" t="s">
        <v>217</v>
      </c>
      <c r="D43" s="29">
        <v>0</v>
      </c>
      <c r="F43" s="77"/>
      <c r="G43" s="77"/>
    </row>
    <row r="44" spans="1:7" x14ac:dyDescent="0.2">
      <c r="A44" s="20">
        <v>34</v>
      </c>
      <c r="B44" s="14" t="s">
        <v>96</v>
      </c>
      <c r="C44" s="15" t="s">
        <v>218</v>
      </c>
      <c r="D44" s="29">
        <v>0</v>
      </c>
      <c r="F44" s="77"/>
      <c r="G44" s="77"/>
    </row>
    <row r="45" spans="1:7" x14ac:dyDescent="0.2">
      <c r="A45" s="20">
        <v>35</v>
      </c>
      <c r="B45" s="12" t="s">
        <v>97</v>
      </c>
      <c r="C45" s="10" t="s">
        <v>219</v>
      </c>
      <c r="D45" s="29">
        <v>0</v>
      </c>
      <c r="F45" s="77"/>
      <c r="G45" s="77"/>
    </row>
    <row r="46" spans="1:7" x14ac:dyDescent="0.2">
      <c r="A46" s="20">
        <v>36</v>
      </c>
      <c r="B46" s="12" t="s">
        <v>98</v>
      </c>
      <c r="C46" s="10" t="s">
        <v>23</v>
      </c>
      <c r="D46" s="29">
        <v>0</v>
      </c>
      <c r="F46" s="77"/>
      <c r="G46" s="77"/>
    </row>
    <row r="47" spans="1:7" x14ac:dyDescent="0.2">
      <c r="A47" s="20">
        <v>37</v>
      </c>
      <c r="B47" s="21" t="s">
        <v>99</v>
      </c>
      <c r="C47" s="10" t="s">
        <v>20</v>
      </c>
      <c r="D47" s="29">
        <v>0</v>
      </c>
      <c r="F47" s="77"/>
      <c r="G47" s="77"/>
    </row>
    <row r="48" spans="1:7" x14ac:dyDescent="0.2">
      <c r="A48" s="20">
        <v>38</v>
      </c>
      <c r="B48" s="13" t="s">
        <v>100</v>
      </c>
      <c r="C48" s="10" t="s">
        <v>101</v>
      </c>
      <c r="D48" s="29">
        <v>0</v>
      </c>
      <c r="F48" s="77"/>
      <c r="G48" s="77"/>
    </row>
    <row r="49" spans="1:7" x14ac:dyDescent="0.2">
      <c r="A49" s="20">
        <v>39</v>
      </c>
      <c r="B49" s="21" t="s">
        <v>102</v>
      </c>
      <c r="C49" s="10" t="s">
        <v>103</v>
      </c>
      <c r="D49" s="29">
        <v>31035823.920000002</v>
      </c>
      <c r="F49" s="77"/>
      <c r="G49" s="77"/>
    </row>
    <row r="50" spans="1:7" x14ac:dyDescent="0.2">
      <c r="A50" s="20">
        <v>40</v>
      </c>
      <c r="B50" s="12" t="s">
        <v>104</v>
      </c>
      <c r="C50" s="10" t="s">
        <v>224</v>
      </c>
      <c r="D50" s="29">
        <v>0</v>
      </c>
      <c r="F50" s="77"/>
      <c r="G50" s="77"/>
    </row>
    <row r="51" spans="1:7" ht="10.5" customHeight="1" x14ac:dyDescent="0.2">
      <c r="A51" s="20">
        <v>41</v>
      </c>
      <c r="B51" s="12" t="s">
        <v>105</v>
      </c>
      <c r="C51" s="10" t="s">
        <v>2</v>
      </c>
      <c r="D51" s="29">
        <v>0</v>
      </c>
      <c r="F51" s="77"/>
      <c r="G51" s="77"/>
    </row>
    <row r="52" spans="1:7" x14ac:dyDescent="0.2">
      <c r="A52" s="20">
        <v>42</v>
      </c>
      <c r="B52" s="21" t="s">
        <v>106</v>
      </c>
      <c r="C52" s="10" t="s">
        <v>3</v>
      </c>
      <c r="D52" s="29">
        <v>0</v>
      </c>
      <c r="F52" s="77"/>
      <c r="G52" s="77"/>
    </row>
    <row r="53" spans="1:7" x14ac:dyDescent="0.2">
      <c r="A53" s="20">
        <v>43</v>
      </c>
      <c r="B53" s="13" t="s">
        <v>152</v>
      </c>
      <c r="C53" s="10" t="s">
        <v>32</v>
      </c>
      <c r="D53" s="29">
        <v>0</v>
      </c>
      <c r="F53" s="77"/>
      <c r="G53" s="77"/>
    </row>
    <row r="54" spans="1:7" x14ac:dyDescent="0.2">
      <c r="A54" s="20">
        <v>44</v>
      </c>
      <c r="B54" s="21" t="s">
        <v>107</v>
      </c>
      <c r="C54" s="10" t="s">
        <v>220</v>
      </c>
      <c r="D54" s="29">
        <v>0</v>
      </c>
      <c r="F54" s="77"/>
      <c r="G54" s="77"/>
    </row>
    <row r="55" spans="1:7" ht="10.5" customHeight="1" x14ac:dyDescent="0.2">
      <c r="A55" s="20">
        <v>45</v>
      </c>
      <c r="B55" s="13" t="s">
        <v>108</v>
      </c>
      <c r="C55" s="10" t="s">
        <v>0</v>
      </c>
      <c r="D55" s="29">
        <v>0</v>
      </c>
      <c r="F55" s="77"/>
      <c r="G55" s="77"/>
    </row>
    <row r="56" spans="1:7" x14ac:dyDescent="0.2">
      <c r="A56" s="20">
        <v>46</v>
      </c>
      <c r="B56" s="21" t="s">
        <v>109</v>
      </c>
      <c r="C56" s="10" t="s">
        <v>4</v>
      </c>
      <c r="D56" s="29">
        <v>0</v>
      </c>
      <c r="F56" s="77"/>
      <c r="G56" s="77"/>
    </row>
    <row r="57" spans="1:7" x14ac:dyDescent="0.2">
      <c r="A57" s="20">
        <v>47</v>
      </c>
      <c r="B57" s="13" t="s">
        <v>110</v>
      </c>
      <c r="C57" s="10" t="s">
        <v>1</v>
      </c>
      <c r="D57" s="29">
        <v>0</v>
      </c>
      <c r="F57" s="77"/>
      <c r="G57" s="77"/>
    </row>
    <row r="58" spans="1:7" x14ac:dyDescent="0.2">
      <c r="A58" s="20">
        <v>48</v>
      </c>
      <c r="B58" s="21" t="s">
        <v>111</v>
      </c>
      <c r="C58" s="10" t="s">
        <v>221</v>
      </c>
      <c r="D58" s="29">
        <v>0</v>
      </c>
      <c r="F58" s="77"/>
      <c r="G58" s="77"/>
    </row>
    <row r="59" spans="1:7" x14ac:dyDescent="0.2">
      <c r="A59" s="20">
        <v>49</v>
      </c>
      <c r="B59" s="21" t="s">
        <v>112</v>
      </c>
      <c r="C59" s="10" t="s">
        <v>25</v>
      </c>
      <c r="D59" s="29">
        <v>0</v>
      </c>
      <c r="F59" s="77"/>
      <c r="G59" s="77"/>
    </row>
    <row r="60" spans="1:7" x14ac:dyDescent="0.2">
      <c r="A60" s="20">
        <v>50</v>
      </c>
      <c r="B60" s="21" t="s">
        <v>160</v>
      </c>
      <c r="C60" s="10" t="s">
        <v>53</v>
      </c>
      <c r="D60" s="29">
        <v>0</v>
      </c>
      <c r="F60" s="77"/>
      <c r="G60" s="77"/>
    </row>
    <row r="61" spans="1:7" x14ac:dyDescent="0.2">
      <c r="A61" s="20">
        <v>51</v>
      </c>
      <c r="B61" s="21" t="s">
        <v>113</v>
      </c>
      <c r="C61" s="10" t="s">
        <v>222</v>
      </c>
      <c r="D61" s="29">
        <v>0</v>
      </c>
      <c r="F61" s="77"/>
      <c r="G61" s="77"/>
    </row>
    <row r="62" spans="1:7" x14ac:dyDescent="0.2">
      <c r="A62" s="20">
        <v>52</v>
      </c>
      <c r="B62" s="13" t="s">
        <v>162</v>
      </c>
      <c r="C62" s="10" t="s">
        <v>223</v>
      </c>
      <c r="D62" s="29">
        <v>0</v>
      </c>
      <c r="F62" s="77"/>
      <c r="G62" s="77"/>
    </row>
    <row r="63" spans="1:7" x14ac:dyDescent="0.2">
      <c r="A63" s="20">
        <v>53</v>
      </c>
      <c r="B63" s="21" t="s">
        <v>226</v>
      </c>
      <c r="C63" s="10" t="s">
        <v>225</v>
      </c>
      <c r="D63" s="29">
        <v>0</v>
      </c>
      <c r="F63" s="77"/>
      <c r="G63" s="77"/>
    </row>
    <row r="64" spans="1:7" ht="14.25" customHeight="1" x14ac:dyDescent="0.2">
      <c r="A64" s="20">
        <v>54</v>
      </c>
      <c r="B64" s="21" t="s">
        <v>236</v>
      </c>
      <c r="C64" s="10" t="s">
        <v>237</v>
      </c>
      <c r="D64" s="29">
        <v>0</v>
      </c>
      <c r="F64" s="77"/>
      <c r="G64" s="77"/>
    </row>
    <row r="65" spans="1:7" ht="14.25" customHeight="1" x14ac:dyDescent="0.2">
      <c r="A65" s="20">
        <v>55</v>
      </c>
      <c r="B65" s="21" t="s">
        <v>114</v>
      </c>
      <c r="C65" s="10" t="s">
        <v>52</v>
      </c>
      <c r="D65" s="29">
        <v>0</v>
      </c>
      <c r="F65" s="77"/>
      <c r="G65" s="77"/>
    </row>
    <row r="66" spans="1:7" ht="14.25" customHeight="1" x14ac:dyDescent="0.2">
      <c r="A66" s="20">
        <v>56</v>
      </c>
      <c r="B66" s="13" t="s">
        <v>115</v>
      </c>
      <c r="C66" s="10" t="s">
        <v>238</v>
      </c>
      <c r="D66" s="29">
        <v>0</v>
      </c>
      <c r="F66" s="77"/>
      <c r="G66" s="77"/>
    </row>
    <row r="67" spans="1:7" ht="25.5" customHeight="1" x14ac:dyDescent="0.2">
      <c r="A67" s="20">
        <v>57</v>
      </c>
      <c r="B67" s="12" t="s">
        <v>116</v>
      </c>
      <c r="C67" s="10" t="s">
        <v>117</v>
      </c>
      <c r="D67" s="29">
        <v>0</v>
      </c>
      <c r="F67" s="77"/>
      <c r="G67" s="77"/>
    </row>
    <row r="68" spans="1:7" ht="25.5" customHeight="1" x14ac:dyDescent="0.2">
      <c r="A68" s="20">
        <v>58</v>
      </c>
      <c r="B68" s="13" t="s">
        <v>118</v>
      </c>
      <c r="C68" s="10" t="s">
        <v>239</v>
      </c>
      <c r="D68" s="29">
        <v>0</v>
      </c>
      <c r="F68" s="77"/>
      <c r="G68" s="77"/>
    </row>
    <row r="69" spans="1:7" x14ac:dyDescent="0.2">
      <c r="A69" s="20">
        <v>59</v>
      </c>
      <c r="B69" s="21" t="s">
        <v>119</v>
      </c>
      <c r="C69" s="10" t="s">
        <v>331</v>
      </c>
      <c r="D69" s="29">
        <v>0</v>
      </c>
      <c r="F69" s="77"/>
      <c r="G69" s="77"/>
    </row>
    <row r="70" spans="1:7" x14ac:dyDescent="0.2">
      <c r="A70" s="20">
        <v>60</v>
      </c>
      <c r="B70" s="12" t="s">
        <v>120</v>
      </c>
      <c r="C70" s="10" t="s">
        <v>240</v>
      </c>
      <c r="D70" s="29">
        <v>0</v>
      </c>
      <c r="F70" s="77"/>
      <c r="G70" s="77"/>
    </row>
    <row r="71" spans="1:7" x14ac:dyDescent="0.2">
      <c r="A71" s="20">
        <v>61</v>
      </c>
      <c r="B71" s="12" t="s">
        <v>121</v>
      </c>
      <c r="C71" s="10" t="s">
        <v>241</v>
      </c>
      <c r="D71" s="29">
        <v>0</v>
      </c>
      <c r="F71" s="77"/>
      <c r="G71" s="77"/>
    </row>
    <row r="72" spans="1:7" x14ac:dyDescent="0.2">
      <c r="A72" s="20">
        <v>62</v>
      </c>
      <c r="B72" s="13" t="s">
        <v>122</v>
      </c>
      <c r="C72" s="10" t="s">
        <v>242</v>
      </c>
      <c r="D72" s="29">
        <v>0</v>
      </c>
      <c r="F72" s="77"/>
      <c r="G72" s="77"/>
    </row>
    <row r="73" spans="1:7" x14ac:dyDescent="0.2">
      <c r="A73" s="20">
        <v>63</v>
      </c>
      <c r="B73" s="13" t="s">
        <v>123</v>
      </c>
      <c r="C73" s="10" t="s">
        <v>51</v>
      </c>
      <c r="D73" s="29">
        <v>21600720</v>
      </c>
      <c r="F73" s="77"/>
      <c r="G73" s="77"/>
    </row>
    <row r="74" spans="1:7" x14ac:dyDescent="0.2">
      <c r="A74" s="20">
        <v>64</v>
      </c>
      <c r="B74" s="13" t="s">
        <v>124</v>
      </c>
      <c r="C74" s="10" t="s">
        <v>243</v>
      </c>
      <c r="D74" s="29">
        <v>0</v>
      </c>
      <c r="F74" s="77"/>
      <c r="G74" s="77"/>
    </row>
    <row r="75" spans="1:7" x14ac:dyDescent="0.2">
      <c r="A75" s="20">
        <v>65</v>
      </c>
      <c r="B75" s="13" t="s">
        <v>125</v>
      </c>
      <c r="C75" s="10" t="s">
        <v>244</v>
      </c>
      <c r="D75" s="29">
        <v>0</v>
      </c>
      <c r="F75" s="77"/>
      <c r="G75" s="77"/>
    </row>
    <row r="76" spans="1:7" x14ac:dyDescent="0.2">
      <c r="A76" s="20">
        <v>66</v>
      </c>
      <c r="B76" s="12" t="s">
        <v>126</v>
      </c>
      <c r="C76" s="10" t="s">
        <v>245</v>
      </c>
      <c r="D76" s="29">
        <v>0</v>
      </c>
      <c r="F76" s="77"/>
      <c r="G76" s="77"/>
    </row>
    <row r="77" spans="1:7" x14ac:dyDescent="0.2">
      <c r="A77" s="20">
        <v>67</v>
      </c>
      <c r="B77" s="13" t="s">
        <v>127</v>
      </c>
      <c r="C77" s="10" t="s">
        <v>246</v>
      </c>
      <c r="D77" s="29">
        <v>0</v>
      </c>
      <c r="F77" s="77"/>
      <c r="G77" s="77"/>
    </row>
    <row r="78" spans="1:7" x14ac:dyDescent="0.2">
      <c r="A78" s="20">
        <v>68</v>
      </c>
      <c r="B78" s="13" t="s">
        <v>128</v>
      </c>
      <c r="C78" s="10" t="s">
        <v>247</v>
      </c>
      <c r="D78" s="29">
        <v>0</v>
      </c>
      <c r="F78" s="77"/>
      <c r="G78" s="77"/>
    </row>
    <row r="79" spans="1:7" x14ac:dyDescent="0.2">
      <c r="A79" s="20">
        <v>69</v>
      </c>
      <c r="B79" s="12" t="s">
        <v>129</v>
      </c>
      <c r="C79" s="10" t="s">
        <v>248</v>
      </c>
      <c r="D79" s="29">
        <v>0</v>
      </c>
      <c r="F79" s="77"/>
      <c r="G79" s="77"/>
    </row>
    <row r="80" spans="1:7" x14ac:dyDescent="0.2">
      <c r="A80" s="20">
        <v>70</v>
      </c>
      <c r="B80" s="12" t="s">
        <v>130</v>
      </c>
      <c r="C80" s="10" t="s">
        <v>249</v>
      </c>
      <c r="D80" s="29">
        <v>0</v>
      </c>
      <c r="F80" s="77"/>
      <c r="G80" s="77"/>
    </row>
    <row r="81" spans="1:7" x14ac:dyDescent="0.2">
      <c r="A81" s="20">
        <v>71</v>
      </c>
      <c r="B81" s="12" t="s">
        <v>131</v>
      </c>
      <c r="C81" s="10" t="s">
        <v>250</v>
      </c>
      <c r="D81" s="29">
        <v>0</v>
      </c>
      <c r="F81" s="77"/>
      <c r="G81" s="77"/>
    </row>
    <row r="82" spans="1:7" x14ac:dyDescent="0.2">
      <c r="A82" s="20">
        <v>72</v>
      </c>
      <c r="B82" s="21" t="s">
        <v>132</v>
      </c>
      <c r="C82" s="10" t="s">
        <v>133</v>
      </c>
      <c r="D82" s="29">
        <v>15340029.34</v>
      </c>
      <c r="F82" s="77"/>
      <c r="G82" s="77"/>
    </row>
    <row r="83" spans="1:7" ht="13.5" customHeight="1" x14ac:dyDescent="0.2">
      <c r="A83" s="20">
        <v>73</v>
      </c>
      <c r="B83" s="12" t="s">
        <v>134</v>
      </c>
      <c r="C83" s="10" t="s">
        <v>251</v>
      </c>
      <c r="D83" s="29">
        <v>0</v>
      </c>
      <c r="F83" s="77"/>
      <c r="G83" s="77"/>
    </row>
    <row r="84" spans="1:7" ht="14.25" customHeight="1" x14ac:dyDescent="0.2">
      <c r="A84" s="20">
        <v>74</v>
      </c>
      <c r="B84" s="21" t="s">
        <v>135</v>
      </c>
      <c r="C84" s="10" t="s">
        <v>35</v>
      </c>
      <c r="D84" s="29">
        <v>15256454.299999997</v>
      </c>
      <c r="F84" s="77"/>
      <c r="G84" s="77"/>
    </row>
    <row r="85" spans="1:7" x14ac:dyDescent="0.2">
      <c r="A85" s="20">
        <v>75</v>
      </c>
      <c r="B85" s="12" t="s">
        <v>136</v>
      </c>
      <c r="C85" s="10" t="s">
        <v>436</v>
      </c>
      <c r="D85" s="29">
        <v>0</v>
      </c>
      <c r="F85" s="77"/>
      <c r="G85" s="77"/>
    </row>
    <row r="86" spans="1:7" x14ac:dyDescent="0.2">
      <c r="A86" s="20">
        <v>76</v>
      </c>
      <c r="B86" s="12" t="s">
        <v>137</v>
      </c>
      <c r="C86" s="10" t="s">
        <v>36</v>
      </c>
      <c r="D86" s="29">
        <v>16500036.260000002</v>
      </c>
      <c r="F86" s="77"/>
      <c r="G86" s="77"/>
    </row>
    <row r="87" spans="1:7" x14ac:dyDescent="0.2">
      <c r="A87" s="20">
        <v>77</v>
      </c>
      <c r="B87" s="12" t="s">
        <v>138</v>
      </c>
      <c r="C87" s="10" t="s">
        <v>50</v>
      </c>
      <c r="D87" s="29">
        <v>0</v>
      </c>
      <c r="F87" s="77"/>
      <c r="G87" s="77"/>
    </row>
    <row r="88" spans="1:7" x14ac:dyDescent="0.2">
      <c r="A88" s="20">
        <v>78</v>
      </c>
      <c r="B88" s="12" t="s">
        <v>139</v>
      </c>
      <c r="C88" s="10" t="s">
        <v>232</v>
      </c>
      <c r="D88" s="29">
        <v>60871059</v>
      </c>
      <c r="F88" s="77"/>
      <c r="G88" s="77"/>
    </row>
    <row r="89" spans="1:7" x14ac:dyDescent="0.2">
      <c r="A89" s="20">
        <v>79</v>
      </c>
      <c r="B89" s="12" t="s">
        <v>140</v>
      </c>
      <c r="C89" s="10" t="s">
        <v>313</v>
      </c>
      <c r="D89" s="29">
        <v>0</v>
      </c>
      <c r="F89" s="77"/>
      <c r="G89" s="77"/>
    </row>
    <row r="90" spans="1:7" x14ac:dyDescent="0.2">
      <c r="A90" s="20">
        <v>80</v>
      </c>
      <c r="B90" s="13" t="s">
        <v>141</v>
      </c>
      <c r="C90" s="10" t="s">
        <v>262</v>
      </c>
      <c r="D90" s="29">
        <v>0</v>
      </c>
      <c r="F90" s="77"/>
      <c r="G90" s="77"/>
    </row>
    <row r="91" spans="1:7" x14ac:dyDescent="0.2">
      <c r="A91" s="218">
        <v>81</v>
      </c>
      <c r="B91" s="221" t="s">
        <v>142</v>
      </c>
      <c r="C91" s="16" t="s">
        <v>252</v>
      </c>
      <c r="D91" s="29">
        <v>0</v>
      </c>
      <c r="F91" s="77"/>
      <c r="G91" s="77"/>
    </row>
    <row r="92" spans="1:7" ht="24" x14ac:dyDescent="0.2">
      <c r="A92" s="219"/>
      <c r="B92" s="222"/>
      <c r="C92" s="10" t="s">
        <v>311</v>
      </c>
      <c r="D92" s="29">
        <v>0</v>
      </c>
      <c r="F92" s="77"/>
      <c r="G92" s="77"/>
    </row>
    <row r="93" spans="1:7" x14ac:dyDescent="0.2">
      <c r="A93" s="219"/>
      <c r="B93" s="222"/>
      <c r="C93" s="10" t="s">
        <v>253</v>
      </c>
      <c r="D93" s="29">
        <v>0</v>
      </c>
      <c r="F93" s="77"/>
      <c r="G93" s="77"/>
    </row>
    <row r="94" spans="1:7" ht="24" x14ac:dyDescent="0.2">
      <c r="A94" s="220"/>
      <c r="B94" s="223"/>
      <c r="C94" s="22" t="s">
        <v>312</v>
      </c>
      <c r="D94" s="29">
        <v>0</v>
      </c>
      <c r="F94" s="77"/>
      <c r="G94" s="77"/>
    </row>
    <row r="95" spans="1:7" x14ac:dyDescent="0.2">
      <c r="A95" s="20">
        <v>82</v>
      </c>
      <c r="B95" s="13" t="s">
        <v>143</v>
      </c>
      <c r="C95" s="10" t="s">
        <v>49</v>
      </c>
      <c r="D95" s="29">
        <v>0</v>
      </c>
      <c r="F95" s="77"/>
      <c r="G95" s="77"/>
    </row>
    <row r="96" spans="1:7" x14ac:dyDescent="0.2">
      <c r="A96" s="20">
        <v>83</v>
      </c>
      <c r="B96" s="13" t="s">
        <v>144</v>
      </c>
      <c r="C96" s="10" t="s">
        <v>145</v>
      </c>
      <c r="D96" s="29">
        <v>0</v>
      </c>
      <c r="F96" s="77"/>
      <c r="G96" s="77"/>
    </row>
    <row r="97" spans="1:7" x14ac:dyDescent="0.2">
      <c r="A97" s="20">
        <v>84</v>
      </c>
      <c r="B97" s="21" t="s">
        <v>146</v>
      </c>
      <c r="C97" s="10" t="s">
        <v>147</v>
      </c>
      <c r="D97" s="29">
        <v>0</v>
      </c>
      <c r="F97" s="77"/>
      <c r="G97" s="77"/>
    </row>
    <row r="98" spans="1:7" x14ac:dyDescent="0.2">
      <c r="A98" s="20">
        <v>85</v>
      </c>
      <c r="B98" s="13" t="s">
        <v>148</v>
      </c>
      <c r="C98" s="10" t="s">
        <v>27</v>
      </c>
      <c r="D98" s="29">
        <v>0</v>
      </c>
      <c r="F98" s="77"/>
      <c r="G98" s="77"/>
    </row>
    <row r="99" spans="1:7" x14ac:dyDescent="0.2">
      <c r="A99" s="20">
        <v>86</v>
      </c>
      <c r="B99" s="21" t="s">
        <v>149</v>
      </c>
      <c r="C99" s="10" t="s">
        <v>12</v>
      </c>
      <c r="D99" s="29">
        <v>0</v>
      </c>
      <c r="F99" s="77"/>
      <c r="G99" s="77"/>
    </row>
    <row r="100" spans="1:7" x14ac:dyDescent="0.2">
      <c r="A100" s="20">
        <v>87</v>
      </c>
      <c r="B100" s="21" t="s">
        <v>150</v>
      </c>
      <c r="C100" s="10" t="s">
        <v>26</v>
      </c>
      <c r="D100" s="29">
        <v>0</v>
      </c>
      <c r="F100" s="77"/>
      <c r="G100" s="77"/>
    </row>
    <row r="101" spans="1:7" x14ac:dyDescent="0.2">
      <c r="A101" s="20">
        <v>88</v>
      </c>
      <c r="B101" s="13" t="s">
        <v>151</v>
      </c>
      <c r="C101" s="10" t="s">
        <v>43</v>
      </c>
      <c r="D101" s="29">
        <v>0</v>
      </c>
      <c r="F101" s="77"/>
      <c r="G101" s="77"/>
    </row>
    <row r="102" spans="1:7" x14ac:dyDescent="0.2">
      <c r="A102" s="20">
        <v>89</v>
      </c>
      <c r="B102" s="12" t="s">
        <v>153</v>
      </c>
      <c r="C102" s="10" t="s">
        <v>28</v>
      </c>
      <c r="D102" s="29">
        <v>0</v>
      </c>
      <c r="F102" s="77"/>
      <c r="G102" s="77"/>
    </row>
    <row r="103" spans="1:7" x14ac:dyDescent="0.2">
      <c r="A103" s="20">
        <v>90</v>
      </c>
      <c r="B103" s="12" t="s">
        <v>154</v>
      </c>
      <c r="C103" s="10" t="s">
        <v>29</v>
      </c>
      <c r="D103" s="29">
        <v>0</v>
      </c>
      <c r="F103" s="77"/>
      <c r="G103" s="77"/>
    </row>
    <row r="104" spans="1:7" ht="12" customHeight="1" x14ac:dyDescent="0.2">
      <c r="A104" s="20">
        <v>91</v>
      </c>
      <c r="B104" s="21" t="s">
        <v>155</v>
      </c>
      <c r="C104" s="10" t="s">
        <v>14</v>
      </c>
      <c r="D104" s="29">
        <v>0</v>
      </c>
      <c r="F104" s="77"/>
      <c r="G104" s="77"/>
    </row>
    <row r="105" spans="1:7" x14ac:dyDescent="0.2">
      <c r="A105" s="20">
        <v>92</v>
      </c>
      <c r="B105" s="12" t="s">
        <v>156</v>
      </c>
      <c r="C105" s="10" t="s">
        <v>30</v>
      </c>
      <c r="D105" s="29">
        <v>0</v>
      </c>
      <c r="F105" s="77"/>
      <c r="G105" s="77"/>
    </row>
    <row r="106" spans="1:7" x14ac:dyDescent="0.2">
      <c r="A106" s="20">
        <v>93</v>
      </c>
      <c r="B106" s="12" t="s">
        <v>157</v>
      </c>
      <c r="C106" s="10" t="s">
        <v>15</v>
      </c>
      <c r="D106" s="29">
        <v>0</v>
      </c>
      <c r="F106" s="77"/>
      <c r="G106" s="77"/>
    </row>
    <row r="107" spans="1:7" x14ac:dyDescent="0.2">
      <c r="A107" s="20">
        <v>94</v>
      </c>
      <c r="B107" s="13" t="s">
        <v>158</v>
      </c>
      <c r="C107" s="10" t="s">
        <v>13</v>
      </c>
      <c r="D107" s="29">
        <v>7884953.8899999997</v>
      </c>
      <c r="F107" s="77"/>
      <c r="G107" s="77"/>
    </row>
    <row r="108" spans="1:7" x14ac:dyDescent="0.2">
      <c r="A108" s="20">
        <v>95</v>
      </c>
      <c r="B108" s="21" t="s">
        <v>159</v>
      </c>
      <c r="C108" s="10" t="s">
        <v>31</v>
      </c>
      <c r="D108" s="29">
        <v>0</v>
      </c>
      <c r="F108" s="77"/>
      <c r="G108" s="77"/>
    </row>
    <row r="109" spans="1:7" x14ac:dyDescent="0.2">
      <c r="A109" s="20">
        <v>96</v>
      </c>
      <c r="B109" s="12" t="s">
        <v>161</v>
      </c>
      <c r="C109" s="10" t="s">
        <v>33</v>
      </c>
      <c r="D109" s="29">
        <v>0</v>
      </c>
      <c r="F109" s="77"/>
      <c r="G109" s="77"/>
    </row>
    <row r="110" spans="1:7" ht="13.5" customHeight="1" x14ac:dyDescent="0.2">
      <c r="A110" s="20">
        <v>97</v>
      </c>
      <c r="B110" s="12" t="s">
        <v>163</v>
      </c>
      <c r="C110" s="10" t="s">
        <v>164</v>
      </c>
      <c r="D110" s="29">
        <v>0</v>
      </c>
      <c r="F110" s="77"/>
      <c r="G110" s="77"/>
    </row>
    <row r="111" spans="1:7" x14ac:dyDescent="0.2">
      <c r="A111" s="20">
        <v>98</v>
      </c>
      <c r="B111" s="12" t="s">
        <v>165</v>
      </c>
      <c r="C111" s="10" t="s">
        <v>166</v>
      </c>
      <c r="D111" s="29">
        <v>0</v>
      </c>
      <c r="F111" s="77"/>
      <c r="G111" s="77"/>
    </row>
    <row r="112" spans="1:7" x14ac:dyDescent="0.2">
      <c r="A112" s="20">
        <v>99</v>
      </c>
      <c r="B112" s="21" t="s">
        <v>167</v>
      </c>
      <c r="C112" s="10" t="s">
        <v>168</v>
      </c>
      <c r="D112" s="29">
        <v>0</v>
      </c>
      <c r="F112" s="77"/>
      <c r="G112" s="77"/>
    </row>
    <row r="113" spans="1:7" ht="12.75" customHeight="1" x14ac:dyDescent="0.2">
      <c r="A113" s="20">
        <v>100</v>
      </c>
      <c r="B113" s="21" t="s">
        <v>169</v>
      </c>
      <c r="C113" s="10" t="s">
        <v>170</v>
      </c>
      <c r="D113" s="29">
        <v>0</v>
      </c>
      <c r="F113" s="77"/>
      <c r="G113" s="77"/>
    </row>
    <row r="114" spans="1:7" x14ac:dyDescent="0.2">
      <c r="A114" s="20">
        <v>101</v>
      </c>
      <c r="B114" s="21" t="s">
        <v>171</v>
      </c>
      <c r="C114" s="10" t="s">
        <v>172</v>
      </c>
      <c r="D114" s="29">
        <v>0</v>
      </c>
      <c r="F114" s="77"/>
      <c r="G114" s="77"/>
    </row>
    <row r="115" spans="1:7" x14ac:dyDescent="0.2">
      <c r="A115" s="20">
        <v>102</v>
      </c>
      <c r="B115" s="21" t="s">
        <v>173</v>
      </c>
      <c r="C115" s="10" t="s">
        <v>174</v>
      </c>
      <c r="D115" s="29">
        <v>0</v>
      </c>
      <c r="F115" s="77"/>
      <c r="G115" s="77"/>
    </row>
    <row r="116" spans="1:7" x14ac:dyDescent="0.2">
      <c r="A116" s="20">
        <v>103</v>
      </c>
      <c r="B116" s="21" t="s">
        <v>175</v>
      </c>
      <c r="C116" s="10" t="s">
        <v>176</v>
      </c>
      <c r="D116" s="29">
        <v>0</v>
      </c>
      <c r="F116" s="77"/>
      <c r="G116" s="77"/>
    </row>
    <row r="117" spans="1:7" x14ac:dyDescent="0.2">
      <c r="A117" s="20">
        <v>104</v>
      </c>
      <c r="B117" s="17" t="s">
        <v>177</v>
      </c>
      <c r="C117" s="15" t="s">
        <v>178</v>
      </c>
      <c r="D117" s="29">
        <v>0</v>
      </c>
      <c r="F117" s="77"/>
      <c r="G117" s="77"/>
    </row>
    <row r="118" spans="1:7" x14ac:dyDescent="0.2">
      <c r="A118" s="20">
        <v>105</v>
      </c>
      <c r="B118" s="13" t="s">
        <v>179</v>
      </c>
      <c r="C118" s="10" t="s">
        <v>180</v>
      </c>
      <c r="D118" s="29">
        <v>0</v>
      </c>
      <c r="F118" s="77"/>
      <c r="G118" s="77"/>
    </row>
    <row r="119" spans="1:7" ht="11.25" customHeight="1" x14ac:dyDescent="0.2">
      <c r="A119" s="20">
        <v>106</v>
      </c>
      <c r="B119" s="21" t="s">
        <v>181</v>
      </c>
      <c r="C119" s="10" t="s">
        <v>182</v>
      </c>
      <c r="D119" s="29">
        <v>0</v>
      </c>
      <c r="F119" s="77"/>
      <c r="G119" s="77"/>
    </row>
    <row r="120" spans="1:7" x14ac:dyDescent="0.2">
      <c r="A120" s="20">
        <v>107</v>
      </c>
      <c r="B120" s="12" t="s">
        <v>183</v>
      </c>
      <c r="C120" s="18" t="s">
        <v>184</v>
      </c>
      <c r="D120" s="29">
        <v>0</v>
      </c>
      <c r="F120" s="77"/>
      <c r="G120" s="77"/>
    </row>
    <row r="121" spans="1:7" x14ac:dyDescent="0.2">
      <c r="A121" s="20">
        <v>108</v>
      </c>
      <c r="B121" s="21" t="s">
        <v>185</v>
      </c>
      <c r="C121" s="10" t="s">
        <v>265</v>
      </c>
      <c r="D121" s="29">
        <v>0</v>
      </c>
      <c r="F121" s="77"/>
      <c r="G121" s="77"/>
    </row>
    <row r="122" spans="1:7" ht="14.25" customHeight="1" x14ac:dyDescent="0.2">
      <c r="A122" s="20">
        <v>109</v>
      </c>
      <c r="B122" s="13" t="s">
        <v>186</v>
      </c>
      <c r="C122" s="10" t="s">
        <v>254</v>
      </c>
      <c r="D122" s="29">
        <v>0</v>
      </c>
      <c r="F122" s="77"/>
      <c r="G122" s="77"/>
    </row>
    <row r="123" spans="1:7" x14ac:dyDescent="0.2">
      <c r="A123" s="20">
        <v>110</v>
      </c>
      <c r="B123" s="12" t="s">
        <v>335</v>
      </c>
      <c r="C123" s="10" t="s">
        <v>322</v>
      </c>
      <c r="D123" s="29">
        <v>0</v>
      </c>
      <c r="F123" s="77"/>
      <c r="G123" s="77"/>
    </row>
    <row r="124" spans="1:7" x14ac:dyDescent="0.2">
      <c r="A124" s="20">
        <v>111</v>
      </c>
      <c r="B124" s="13" t="s">
        <v>187</v>
      </c>
      <c r="C124" s="10" t="s">
        <v>188</v>
      </c>
      <c r="D124" s="29">
        <v>0</v>
      </c>
      <c r="F124" s="77"/>
      <c r="G124" s="77"/>
    </row>
    <row r="125" spans="1:7" ht="13.5" customHeight="1" x14ac:dyDescent="0.2">
      <c r="A125" s="20">
        <v>112</v>
      </c>
      <c r="B125" s="13" t="s">
        <v>189</v>
      </c>
      <c r="C125" s="10" t="s">
        <v>326</v>
      </c>
      <c r="D125" s="29">
        <v>0</v>
      </c>
      <c r="F125" s="77"/>
      <c r="G125" s="77"/>
    </row>
    <row r="126" spans="1:7" x14ac:dyDescent="0.2">
      <c r="A126" s="20">
        <v>113</v>
      </c>
      <c r="B126" s="21" t="s">
        <v>190</v>
      </c>
      <c r="C126" s="10" t="s">
        <v>191</v>
      </c>
      <c r="D126" s="29">
        <v>0</v>
      </c>
      <c r="F126" s="77"/>
      <c r="G126" s="77"/>
    </row>
    <row r="127" spans="1:7" x14ac:dyDescent="0.2">
      <c r="A127" s="20">
        <v>114</v>
      </c>
      <c r="B127" s="21" t="s">
        <v>192</v>
      </c>
      <c r="C127" s="35" t="s">
        <v>310</v>
      </c>
      <c r="D127" s="29">
        <v>0</v>
      </c>
      <c r="F127" s="77"/>
      <c r="G127" s="77"/>
    </row>
    <row r="128" spans="1:7" x14ac:dyDescent="0.2">
      <c r="A128" s="20">
        <v>115</v>
      </c>
      <c r="B128" s="21" t="s">
        <v>193</v>
      </c>
      <c r="C128" s="10" t="s">
        <v>229</v>
      </c>
      <c r="D128" s="29">
        <v>0</v>
      </c>
      <c r="F128" s="77"/>
      <c r="G128" s="77"/>
    </row>
    <row r="129" spans="1:7" ht="10.5" customHeight="1" x14ac:dyDescent="0.2">
      <c r="A129" s="20">
        <v>116</v>
      </c>
      <c r="B129" s="21" t="s">
        <v>194</v>
      </c>
      <c r="C129" s="10" t="s">
        <v>195</v>
      </c>
      <c r="D129" s="29">
        <v>0</v>
      </c>
      <c r="F129" s="77"/>
      <c r="G129" s="77"/>
    </row>
    <row r="130" spans="1:7" x14ac:dyDescent="0.2">
      <c r="A130" s="20">
        <v>117</v>
      </c>
      <c r="B130" s="21" t="s">
        <v>196</v>
      </c>
      <c r="C130" s="10" t="s">
        <v>40</v>
      </c>
      <c r="D130" s="29">
        <v>0</v>
      </c>
      <c r="F130" s="77"/>
      <c r="G130" s="77"/>
    </row>
    <row r="131" spans="1:7" x14ac:dyDescent="0.2">
      <c r="A131" s="20">
        <v>118</v>
      </c>
      <c r="B131" s="12" t="s">
        <v>197</v>
      </c>
      <c r="C131" s="10" t="s">
        <v>46</v>
      </c>
      <c r="D131" s="29">
        <v>0</v>
      </c>
      <c r="F131" s="77"/>
      <c r="G131" s="77"/>
    </row>
    <row r="132" spans="1:7" x14ac:dyDescent="0.2">
      <c r="A132" s="20">
        <v>119</v>
      </c>
      <c r="B132" s="12" t="s">
        <v>198</v>
      </c>
      <c r="C132" s="10" t="s">
        <v>231</v>
      </c>
      <c r="D132" s="29">
        <v>0</v>
      </c>
      <c r="F132" s="77"/>
      <c r="G132" s="77"/>
    </row>
    <row r="133" spans="1:7" x14ac:dyDescent="0.2">
      <c r="A133" s="20">
        <v>120</v>
      </c>
      <c r="B133" s="12" t="s">
        <v>199</v>
      </c>
      <c r="C133" s="10" t="s">
        <v>48</v>
      </c>
      <c r="D133" s="29">
        <v>0</v>
      </c>
      <c r="F133" s="77"/>
      <c r="G133" s="77"/>
    </row>
    <row r="134" spans="1:7" x14ac:dyDescent="0.2">
      <c r="A134" s="20">
        <v>121</v>
      </c>
      <c r="B134" s="21" t="s">
        <v>200</v>
      </c>
      <c r="C134" s="10" t="s">
        <v>47</v>
      </c>
      <c r="D134" s="29">
        <v>0</v>
      </c>
      <c r="F134" s="77"/>
      <c r="G134" s="77"/>
    </row>
    <row r="135" spans="1:7" x14ac:dyDescent="0.2">
      <c r="A135" s="20">
        <v>122</v>
      </c>
      <c r="B135" s="21" t="s">
        <v>201</v>
      </c>
      <c r="C135" s="10" t="s">
        <v>202</v>
      </c>
      <c r="D135" s="29">
        <v>3224256</v>
      </c>
      <c r="F135" s="77"/>
      <c r="G135" s="77"/>
    </row>
    <row r="136" spans="1:7" x14ac:dyDescent="0.2">
      <c r="A136" s="20">
        <v>123</v>
      </c>
      <c r="B136" s="21" t="s">
        <v>203</v>
      </c>
      <c r="C136" s="10" t="s">
        <v>41</v>
      </c>
      <c r="D136" s="29">
        <v>0</v>
      </c>
      <c r="F136" s="77"/>
      <c r="G136" s="77"/>
    </row>
    <row r="137" spans="1:7" x14ac:dyDescent="0.2">
      <c r="A137" s="20">
        <v>124</v>
      </c>
      <c r="B137" s="12" t="s">
        <v>204</v>
      </c>
      <c r="C137" s="10" t="s">
        <v>230</v>
      </c>
      <c r="D137" s="29">
        <v>0</v>
      </c>
      <c r="F137" s="77"/>
      <c r="G137" s="77"/>
    </row>
    <row r="138" spans="1:7" x14ac:dyDescent="0.2">
      <c r="A138" s="20">
        <v>125</v>
      </c>
      <c r="B138" s="13" t="s">
        <v>205</v>
      </c>
      <c r="C138" s="10" t="s">
        <v>206</v>
      </c>
      <c r="D138" s="29">
        <v>0</v>
      </c>
      <c r="F138" s="77"/>
      <c r="G138" s="77"/>
    </row>
    <row r="139" spans="1:7" x14ac:dyDescent="0.2">
      <c r="A139" s="20">
        <v>126</v>
      </c>
      <c r="B139" s="21" t="s">
        <v>207</v>
      </c>
      <c r="C139" s="10" t="s">
        <v>208</v>
      </c>
      <c r="D139" s="29">
        <v>0</v>
      </c>
      <c r="F139" s="77"/>
      <c r="G139" s="77"/>
    </row>
    <row r="140" spans="1:7" x14ac:dyDescent="0.2">
      <c r="A140" s="20">
        <v>127</v>
      </c>
      <c r="B140" s="12" t="s">
        <v>209</v>
      </c>
      <c r="C140" s="10" t="s">
        <v>210</v>
      </c>
      <c r="D140" s="29">
        <v>0</v>
      </c>
      <c r="F140" s="77"/>
      <c r="G140" s="77"/>
    </row>
    <row r="141" spans="1:7" x14ac:dyDescent="0.2">
      <c r="A141" s="20">
        <v>128</v>
      </c>
      <c r="B141" s="21" t="s">
        <v>211</v>
      </c>
      <c r="C141" s="10" t="s">
        <v>212</v>
      </c>
      <c r="D141" s="29">
        <v>0</v>
      </c>
      <c r="F141" s="77"/>
      <c r="G141" s="77"/>
    </row>
    <row r="142" spans="1:7" x14ac:dyDescent="0.2">
      <c r="A142" s="20">
        <v>129</v>
      </c>
      <c r="B142" s="89" t="s">
        <v>255</v>
      </c>
      <c r="C142" s="92" t="s">
        <v>256</v>
      </c>
      <c r="D142" s="29">
        <v>0</v>
      </c>
      <c r="F142" s="77"/>
      <c r="G142" s="77"/>
    </row>
    <row r="143" spans="1:7" x14ac:dyDescent="0.2">
      <c r="A143" s="20">
        <v>130</v>
      </c>
      <c r="B143" s="93" t="s">
        <v>257</v>
      </c>
      <c r="C143" s="40" t="s">
        <v>258</v>
      </c>
      <c r="D143" s="29">
        <v>0</v>
      </c>
      <c r="F143" s="77"/>
      <c r="G143" s="77"/>
    </row>
    <row r="144" spans="1:7" x14ac:dyDescent="0.2">
      <c r="A144" s="20">
        <v>131</v>
      </c>
      <c r="B144" s="94" t="s">
        <v>259</v>
      </c>
      <c r="C144" s="154" t="s">
        <v>449</v>
      </c>
      <c r="D144" s="29">
        <v>0</v>
      </c>
      <c r="F144" s="77"/>
      <c r="G144" s="77"/>
    </row>
    <row r="145" spans="1:38" x14ac:dyDescent="0.2">
      <c r="A145" s="20">
        <v>132</v>
      </c>
      <c r="B145" s="20" t="s">
        <v>263</v>
      </c>
      <c r="C145" s="28" t="s">
        <v>264</v>
      </c>
      <c r="D145" s="29">
        <v>0</v>
      </c>
      <c r="F145" s="77"/>
      <c r="G145" s="77"/>
    </row>
    <row r="146" spans="1:38" x14ac:dyDescent="0.2">
      <c r="A146" s="20">
        <v>133</v>
      </c>
      <c r="B146" s="55" t="s">
        <v>315</v>
      </c>
      <c r="C146" s="28" t="s">
        <v>314</v>
      </c>
      <c r="D146" s="29">
        <v>0</v>
      </c>
      <c r="F146" s="77"/>
      <c r="G146" s="77"/>
    </row>
    <row r="147" spans="1:38" s="45" customFormat="1" x14ac:dyDescent="0.2">
      <c r="A147" s="20">
        <v>134</v>
      </c>
      <c r="B147" s="55" t="s">
        <v>324</v>
      </c>
      <c r="C147" s="28" t="s">
        <v>321</v>
      </c>
      <c r="D147" s="29">
        <v>0</v>
      </c>
      <c r="E147" s="1"/>
      <c r="F147" s="77"/>
      <c r="G147" s="77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s="45" customFormat="1" x14ac:dyDescent="0.2">
      <c r="A148" s="20">
        <v>135</v>
      </c>
      <c r="B148" s="55" t="s">
        <v>439</v>
      </c>
      <c r="C148" s="15" t="s">
        <v>389</v>
      </c>
      <c r="D148" s="29">
        <v>0</v>
      </c>
      <c r="E148" s="1"/>
      <c r="F148" s="77"/>
      <c r="G148" s="77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x14ac:dyDescent="0.2">
      <c r="A149" s="20">
        <v>136</v>
      </c>
      <c r="B149" s="55" t="s">
        <v>434</v>
      </c>
      <c r="C149" s="15" t="s">
        <v>435</v>
      </c>
      <c r="D149" s="37">
        <v>0</v>
      </c>
      <c r="F149" s="77"/>
      <c r="G149" s="77"/>
    </row>
    <row r="150" spans="1:38" s="45" customFormat="1" x14ac:dyDescent="0.2">
      <c r="A150" s="20">
        <v>137</v>
      </c>
      <c r="B150" s="55" t="s">
        <v>452</v>
      </c>
      <c r="C150" s="15" t="s">
        <v>453</v>
      </c>
      <c r="D150" s="37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s="45" customFormat="1" x14ac:dyDescent="0.2">
      <c r="A151" s="46"/>
      <c r="B151" s="46"/>
      <c r="C151" s="7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</sheetData>
  <mergeCells count="9">
    <mergeCell ref="A10:C10"/>
    <mergeCell ref="A91:A94"/>
    <mergeCell ref="B91:B94"/>
    <mergeCell ref="A2:D2"/>
    <mergeCell ref="A4:A7"/>
    <mergeCell ref="B4:B7"/>
    <mergeCell ref="C4:C7"/>
    <mergeCell ref="D4:D7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BD150"/>
  <sheetViews>
    <sheetView topLeftCell="A2" zoomScale="98" zoomScaleNormal="98" workbookViewId="0">
      <pane xSplit="3" ySplit="9" topLeftCell="D123" activePane="bottomRight" state="frozen"/>
      <selection activeCell="A2" sqref="A2"/>
      <selection pane="topRight" activeCell="D2" sqref="D2"/>
      <selection pane="bottomLeft" activeCell="A14" sqref="A14"/>
      <selection pane="bottomRight" activeCell="D9" sqref="D9"/>
    </sheetView>
  </sheetViews>
  <sheetFormatPr defaultColWidth="9.140625" defaultRowHeight="12" x14ac:dyDescent="0.2"/>
  <cols>
    <col min="1" max="1" width="4.7109375" style="6" customWidth="1"/>
    <col min="2" max="2" width="10.7109375" style="6" customWidth="1"/>
    <col min="3" max="3" width="47.7109375" style="7" customWidth="1"/>
    <col min="4" max="4" width="16.140625" style="8" customWidth="1"/>
    <col min="5" max="5" width="11.140625" style="8" bestFit="1" customWidth="1"/>
    <col min="6" max="16384" width="9.140625" style="8"/>
  </cols>
  <sheetData>
    <row r="2" spans="1:4" ht="48" customHeight="1" x14ac:dyDescent="0.2">
      <c r="B2" s="258" t="s">
        <v>382</v>
      </c>
      <c r="C2" s="258"/>
      <c r="D2" s="258"/>
    </row>
    <row r="3" spans="1:4" x14ac:dyDescent="0.2">
      <c r="C3" s="9"/>
      <c r="D3" s="8" t="s">
        <v>281</v>
      </c>
    </row>
    <row r="4" spans="1:4" s="2" customFormat="1" x14ac:dyDescent="0.2">
      <c r="A4" s="249" t="s">
        <v>44</v>
      </c>
      <c r="B4" s="249" t="s">
        <v>56</v>
      </c>
      <c r="C4" s="250" t="s">
        <v>45</v>
      </c>
      <c r="D4" s="348" t="s">
        <v>290</v>
      </c>
    </row>
    <row r="5" spans="1:4" x14ac:dyDescent="0.2">
      <c r="A5" s="249"/>
      <c r="B5" s="249"/>
      <c r="C5" s="250"/>
      <c r="D5" s="349"/>
    </row>
    <row r="6" spans="1:4" x14ac:dyDescent="0.2">
      <c r="A6" s="249"/>
      <c r="B6" s="249"/>
      <c r="C6" s="250"/>
      <c r="D6" s="349"/>
    </row>
    <row r="7" spans="1:4" x14ac:dyDescent="0.2">
      <c r="A7" s="249"/>
      <c r="B7" s="249"/>
      <c r="C7" s="250"/>
      <c r="D7" s="350"/>
    </row>
    <row r="8" spans="1:4" s="2" customFormat="1" x14ac:dyDescent="0.2">
      <c r="A8" s="230" t="s">
        <v>228</v>
      </c>
      <c r="B8" s="230"/>
      <c r="C8" s="230"/>
      <c r="D8" s="30">
        <f>D10+D9</f>
        <v>2013067237.46</v>
      </c>
    </row>
    <row r="9" spans="1:4" s="3" customFormat="1" x14ac:dyDescent="0.2">
      <c r="A9" s="5"/>
      <c r="B9" s="5"/>
      <c r="C9" s="11" t="s">
        <v>54</v>
      </c>
      <c r="D9" s="29">
        <v>49793991</v>
      </c>
    </row>
    <row r="10" spans="1:4" s="2" customFormat="1" x14ac:dyDescent="0.2">
      <c r="A10" s="230" t="s">
        <v>227</v>
      </c>
      <c r="B10" s="230"/>
      <c r="C10" s="230"/>
      <c r="D10" s="30">
        <f>SUM(D11:D146)-D91</f>
        <v>1963273246.46</v>
      </c>
    </row>
    <row r="11" spans="1:4" s="1" customFormat="1" x14ac:dyDescent="0.2">
      <c r="A11" s="20">
        <v>1</v>
      </c>
      <c r="B11" s="12" t="s">
        <v>57</v>
      </c>
      <c r="C11" s="10" t="s">
        <v>42</v>
      </c>
      <c r="D11" s="29">
        <v>9406556</v>
      </c>
    </row>
    <row r="12" spans="1:4" s="1" customFormat="1" x14ac:dyDescent="0.2">
      <c r="A12" s="20">
        <v>2</v>
      </c>
      <c r="B12" s="13" t="s">
        <v>58</v>
      </c>
      <c r="C12" s="10" t="s">
        <v>213</v>
      </c>
      <c r="D12" s="29">
        <v>9492877.0399999991</v>
      </c>
    </row>
    <row r="13" spans="1:4" s="19" customFormat="1" x14ac:dyDescent="0.2">
      <c r="A13" s="20">
        <v>3</v>
      </c>
      <c r="B13" s="21" t="s">
        <v>59</v>
      </c>
      <c r="C13" s="10" t="s">
        <v>5</v>
      </c>
      <c r="D13" s="29">
        <v>24941779</v>
      </c>
    </row>
    <row r="14" spans="1:4" s="1" customFormat="1" x14ac:dyDescent="0.2">
      <c r="A14" s="20">
        <v>4</v>
      </c>
      <c r="B14" s="12" t="s">
        <v>60</v>
      </c>
      <c r="C14" s="10" t="s">
        <v>214</v>
      </c>
      <c r="D14" s="29">
        <v>9796419.0499999989</v>
      </c>
    </row>
    <row r="15" spans="1:4" s="1" customFormat="1" x14ac:dyDescent="0.2">
      <c r="A15" s="20">
        <v>5</v>
      </c>
      <c r="B15" s="12" t="s">
        <v>61</v>
      </c>
      <c r="C15" s="10" t="s">
        <v>8</v>
      </c>
      <c r="D15" s="29">
        <v>11227194</v>
      </c>
    </row>
    <row r="16" spans="1:4" s="19" customFormat="1" x14ac:dyDescent="0.2">
      <c r="A16" s="20">
        <v>6</v>
      </c>
      <c r="B16" s="21" t="s">
        <v>62</v>
      </c>
      <c r="C16" s="10" t="s">
        <v>63</v>
      </c>
      <c r="D16" s="29">
        <v>75456467</v>
      </c>
    </row>
    <row r="17" spans="1:4" s="1" customFormat="1" x14ac:dyDescent="0.2">
      <c r="A17" s="20">
        <v>7</v>
      </c>
      <c r="B17" s="12" t="s">
        <v>64</v>
      </c>
      <c r="C17" s="10" t="s">
        <v>215</v>
      </c>
      <c r="D17" s="29">
        <v>28886774</v>
      </c>
    </row>
    <row r="18" spans="1:4" s="1" customFormat="1" x14ac:dyDescent="0.2">
      <c r="A18" s="20">
        <v>8</v>
      </c>
      <c r="B18" s="21" t="s">
        <v>65</v>
      </c>
      <c r="C18" s="10" t="s">
        <v>17</v>
      </c>
      <c r="D18" s="29">
        <v>10699623</v>
      </c>
    </row>
    <row r="19" spans="1:4" s="1" customFormat="1" x14ac:dyDescent="0.2">
      <c r="A19" s="20">
        <v>9</v>
      </c>
      <c r="B19" s="21" t="s">
        <v>66</v>
      </c>
      <c r="C19" s="10" t="s">
        <v>6</v>
      </c>
      <c r="D19" s="29">
        <v>10242348</v>
      </c>
    </row>
    <row r="20" spans="1:4" s="1" customFormat="1" x14ac:dyDescent="0.2">
      <c r="A20" s="20">
        <v>10</v>
      </c>
      <c r="B20" s="21" t="s">
        <v>67</v>
      </c>
      <c r="C20" s="10" t="s">
        <v>18</v>
      </c>
      <c r="D20" s="29">
        <v>14100367</v>
      </c>
    </row>
    <row r="21" spans="1:4" s="1" customFormat="1" x14ac:dyDescent="0.2">
      <c r="A21" s="20">
        <v>11</v>
      </c>
      <c r="B21" s="21" t="s">
        <v>68</v>
      </c>
      <c r="C21" s="10" t="s">
        <v>7</v>
      </c>
      <c r="D21" s="29">
        <v>10514818</v>
      </c>
    </row>
    <row r="22" spans="1:4" s="1" customFormat="1" x14ac:dyDescent="0.2">
      <c r="A22" s="20">
        <v>12</v>
      </c>
      <c r="B22" s="21" t="s">
        <v>69</v>
      </c>
      <c r="C22" s="10" t="s">
        <v>19</v>
      </c>
      <c r="D22" s="29">
        <v>21863574.759999987</v>
      </c>
    </row>
    <row r="23" spans="1:4" s="1" customFormat="1" x14ac:dyDescent="0.2">
      <c r="A23" s="20">
        <v>13</v>
      </c>
      <c r="B23" s="21" t="s">
        <v>234</v>
      </c>
      <c r="C23" s="10" t="s">
        <v>235</v>
      </c>
      <c r="D23" s="29">
        <v>0</v>
      </c>
    </row>
    <row r="24" spans="1:4" s="1" customFormat="1" x14ac:dyDescent="0.2">
      <c r="A24" s="20">
        <v>14</v>
      </c>
      <c r="B24" s="21" t="s">
        <v>70</v>
      </c>
      <c r="C24" s="10" t="s">
        <v>22</v>
      </c>
      <c r="D24" s="29">
        <v>12617838</v>
      </c>
    </row>
    <row r="25" spans="1:4" s="1" customFormat="1" x14ac:dyDescent="0.2">
      <c r="A25" s="20">
        <v>15</v>
      </c>
      <c r="B25" s="21" t="s">
        <v>71</v>
      </c>
      <c r="C25" s="10" t="s">
        <v>10</v>
      </c>
      <c r="D25" s="29">
        <v>19397817.000000015</v>
      </c>
    </row>
    <row r="26" spans="1:4" s="1" customFormat="1" x14ac:dyDescent="0.2">
      <c r="A26" s="20">
        <v>16</v>
      </c>
      <c r="B26" s="21" t="s">
        <v>72</v>
      </c>
      <c r="C26" s="10" t="s">
        <v>348</v>
      </c>
      <c r="D26" s="29">
        <v>25447101.679999951</v>
      </c>
    </row>
    <row r="27" spans="1:4" s="19" customFormat="1" x14ac:dyDescent="0.2">
      <c r="A27" s="20">
        <v>17</v>
      </c>
      <c r="B27" s="21" t="s">
        <v>73</v>
      </c>
      <c r="C27" s="10" t="s">
        <v>9</v>
      </c>
      <c r="D27" s="29">
        <v>37052434</v>
      </c>
    </row>
    <row r="28" spans="1:4" s="1" customFormat="1" x14ac:dyDescent="0.2">
      <c r="A28" s="20">
        <v>18</v>
      </c>
      <c r="B28" s="12" t="s">
        <v>74</v>
      </c>
      <c r="C28" s="10" t="s">
        <v>11</v>
      </c>
      <c r="D28" s="29">
        <v>8865990</v>
      </c>
    </row>
    <row r="29" spans="1:4" s="1" customFormat="1" x14ac:dyDescent="0.2">
      <c r="A29" s="20">
        <v>19</v>
      </c>
      <c r="B29" s="12" t="s">
        <v>75</v>
      </c>
      <c r="C29" s="10" t="s">
        <v>216</v>
      </c>
      <c r="D29" s="29">
        <v>6533882</v>
      </c>
    </row>
    <row r="30" spans="1:4" x14ac:dyDescent="0.2">
      <c r="A30" s="20">
        <v>20</v>
      </c>
      <c r="B30" s="12" t="s">
        <v>76</v>
      </c>
      <c r="C30" s="10" t="s">
        <v>349</v>
      </c>
      <c r="D30" s="29">
        <v>26709360</v>
      </c>
    </row>
    <row r="31" spans="1:4" s="19" customFormat="1" x14ac:dyDescent="0.2">
      <c r="A31" s="20">
        <v>21</v>
      </c>
      <c r="B31" s="12" t="s">
        <v>77</v>
      </c>
      <c r="C31" s="10" t="s">
        <v>38</v>
      </c>
      <c r="D31" s="29">
        <v>32245428</v>
      </c>
    </row>
    <row r="32" spans="1:4" s="19" customFormat="1" x14ac:dyDescent="0.2">
      <c r="A32" s="20">
        <v>22</v>
      </c>
      <c r="B32" s="21" t="s">
        <v>78</v>
      </c>
      <c r="C32" s="10" t="s">
        <v>79</v>
      </c>
      <c r="D32" s="29">
        <v>11682732</v>
      </c>
    </row>
    <row r="33" spans="1:4" s="1" customFormat="1" x14ac:dyDescent="0.2">
      <c r="A33" s="20">
        <v>23</v>
      </c>
      <c r="B33" s="21" t="s">
        <v>80</v>
      </c>
      <c r="C33" s="10" t="s">
        <v>81</v>
      </c>
      <c r="D33" s="29">
        <v>0</v>
      </c>
    </row>
    <row r="34" spans="1:4" s="1" customFormat="1" x14ac:dyDescent="0.2">
      <c r="A34" s="20">
        <v>24</v>
      </c>
      <c r="B34" s="21" t="s">
        <v>82</v>
      </c>
      <c r="C34" s="10" t="s">
        <v>83</v>
      </c>
      <c r="D34" s="29">
        <v>0</v>
      </c>
    </row>
    <row r="35" spans="1:4" s="1" customFormat="1" x14ac:dyDescent="0.2">
      <c r="A35" s="20">
        <v>25</v>
      </c>
      <c r="B35" s="12" t="s">
        <v>84</v>
      </c>
      <c r="C35" s="10" t="s">
        <v>85</v>
      </c>
      <c r="D35" s="29">
        <v>96807357</v>
      </c>
    </row>
    <row r="36" spans="1:4" s="1" customFormat="1" x14ac:dyDescent="0.2">
      <c r="A36" s="20">
        <v>26</v>
      </c>
      <c r="B36" s="21" t="s">
        <v>86</v>
      </c>
      <c r="C36" s="10" t="s">
        <v>87</v>
      </c>
      <c r="D36" s="29">
        <v>24456880</v>
      </c>
    </row>
    <row r="37" spans="1:4" s="1" customFormat="1" x14ac:dyDescent="0.2">
      <c r="A37" s="20">
        <v>27</v>
      </c>
      <c r="B37" s="13" t="s">
        <v>88</v>
      </c>
      <c r="C37" s="10" t="s">
        <v>89</v>
      </c>
      <c r="D37" s="29">
        <v>10341309</v>
      </c>
    </row>
    <row r="38" spans="1:4" s="19" customFormat="1" x14ac:dyDescent="0.2">
      <c r="A38" s="20">
        <v>28</v>
      </c>
      <c r="B38" s="13" t="s">
        <v>90</v>
      </c>
      <c r="C38" s="10" t="s">
        <v>39</v>
      </c>
      <c r="D38" s="29">
        <v>41798690</v>
      </c>
    </row>
    <row r="39" spans="1:4" x14ac:dyDescent="0.2">
      <c r="A39" s="20">
        <v>29</v>
      </c>
      <c r="B39" s="12" t="s">
        <v>91</v>
      </c>
      <c r="C39" s="10" t="s">
        <v>37</v>
      </c>
      <c r="D39" s="29">
        <v>45576194.13000001</v>
      </c>
    </row>
    <row r="40" spans="1:4" s="1" customFormat="1" x14ac:dyDescent="0.2">
      <c r="A40" s="20">
        <v>30</v>
      </c>
      <c r="B40" s="13" t="s">
        <v>92</v>
      </c>
      <c r="C40" s="10" t="s">
        <v>16</v>
      </c>
      <c r="D40" s="29">
        <v>12038724.927942296</v>
      </c>
    </row>
    <row r="41" spans="1:4" s="1" customFormat="1" x14ac:dyDescent="0.2">
      <c r="A41" s="20">
        <v>31</v>
      </c>
      <c r="B41" s="21" t="s">
        <v>93</v>
      </c>
      <c r="C41" s="10" t="s">
        <v>21</v>
      </c>
      <c r="D41" s="29">
        <v>29989818.170000024</v>
      </c>
    </row>
    <row r="42" spans="1:4" s="1" customFormat="1" x14ac:dyDescent="0.2">
      <c r="A42" s="20">
        <v>32</v>
      </c>
      <c r="B42" s="13" t="s">
        <v>94</v>
      </c>
      <c r="C42" s="10" t="s">
        <v>24</v>
      </c>
      <c r="D42" s="29">
        <v>13338240</v>
      </c>
    </row>
    <row r="43" spans="1:4" x14ac:dyDescent="0.2">
      <c r="A43" s="20">
        <v>33</v>
      </c>
      <c r="B43" s="12" t="s">
        <v>95</v>
      </c>
      <c r="C43" s="10" t="s">
        <v>217</v>
      </c>
      <c r="D43" s="29">
        <v>38542696.239999965</v>
      </c>
    </row>
    <row r="44" spans="1:4" s="1" customFormat="1" x14ac:dyDescent="0.2">
      <c r="A44" s="20">
        <v>34</v>
      </c>
      <c r="B44" s="14" t="s">
        <v>96</v>
      </c>
      <c r="C44" s="15" t="s">
        <v>218</v>
      </c>
      <c r="D44" s="29">
        <v>11801819</v>
      </c>
    </row>
    <row r="45" spans="1:4" s="1" customFormat="1" x14ac:dyDescent="0.2">
      <c r="A45" s="20">
        <v>35</v>
      </c>
      <c r="B45" s="12" t="s">
        <v>97</v>
      </c>
      <c r="C45" s="10" t="s">
        <v>219</v>
      </c>
      <c r="D45" s="29">
        <v>8770349.6399999913</v>
      </c>
    </row>
    <row r="46" spans="1:4" s="1" customFormat="1" x14ac:dyDescent="0.2">
      <c r="A46" s="20">
        <v>36</v>
      </c>
      <c r="B46" s="12" t="s">
        <v>98</v>
      </c>
      <c r="C46" s="10" t="s">
        <v>23</v>
      </c>
      <c r="D46" s="29">
        <v>16899981.579999991</v>
      </c>
    </row>
    <row r="47" spans="1:4" s="1" customFormat="1" x14ac:dyDescent="0.2">
      <c r="A47" s="20">
        <v>37</v>
      </c>
      <c r="B47" s="21" t="s">
        <v>99</v>
      </c>
      <c r="C47" s="10" t="s">
        <v>20</v>
      </c>
      <c r="D47" s="29">
        <v>6035040</v>
      </c>
    </row>
    <row r="48" spans="1:4" s="1" customFormat="1" x14ac:dyDescent="0.2">
      <c r="A48" s="20">
        <v>38</v>
      </c>
      <c r="B48" s="13" t="s">
        <v>100</v>
      </c>
      <c r="C48" s="10" t="s">
        <v>101</v>
      </c>
      <c r="D48" s="29">
        <v>5658493.1399999997</v>
      </c>
    </row>
    <row r="49" spans="1:4" s="19" customFormat="1" x14ac:dyDescent="0.2">
      <c r="A49" s="20">
        <v>39</v>
      </c>
      <c r="B49" s="21" t="s">
        <v>102</v>
      </c>
      <c r="C49" s="10" t="s">
        <v>103</v>
      </c>
      <c r="D49" s="29">
        <v>55412715</v>
      </c>
    </row>
    <row r="50" spans="1:4" s="1" customFormat="1" x14ac:dyDescent="0.2">
      <c r="A50" s="20">
        <v>40</v>
      </c>
      <c r="B50" s="12" t="s">
        <v>104</v>
      </c>
      <c r="C50" s="10" t="s">
        <v>224</v>
      </c>
      <c r="D50" s="29">
        <v>12326903</v>
      </c>
    </row>
    <row r="51" spans="1:4" s="1" customFormat="1" x14ac:dyDescent="0.2">
      <c r="A51" s="20">
        <v>41</v>
      </c>
      <c r="B51" s="12" t="s">
        <v>105</v>
      </c>
      <c r="C51" s="10" t="s">
        <v>2</v>
      </c>
      <c r="D51" s="29">
        <v>33330907.579999983</v>
      </c>
    </row>
    <row r="52" spans="1:4" s="1" customFormat="1" x14ac:dyDescent="0.2">
      <c r="A52" s="20">
        <v>42</v>
      </c>
      <c r="B52" s="21" t="s">
        <v>106</v>
      </c>
      <c r="C52" s="10" t="s">
        <v>3</v>
      </c>
      <c r="D52" s="29">
        <v>9420167</v>
      </c>
    </row>
    <row r="53" spans="1:4" s="1" customFormat="1" x14ac:dyDescent="0.2">
      <c r="A53" s="20">
        <v>43</v>
      </c>
      <c r="B53" s="13" t="s">
        <v>152</v>
      </c>
      <c r="C53" s="10" t="s">
        <v>32</v>
      </c>
      <c r="D53" s="29">
        <v>12932638</v>
      </c>
    </row>
    <row r="54" spans="1:4" s="1" customFormat="1" x14ac:dyDescent="0.2">
      <c r="A54" s="20">
        <v>44</v>
      </c>
      <c r="B54" s="21" t="s">
        <v>107</v>
      </c>
      <c r="C54" s="10" t="s">
        <v>220</v>
      </c>
      <c r="D54" s="29">
        <v>18305020</v>
      </c>
    </row>
    <row r="55" spans="1:4" s="1" customFormat="1" x14ac:dyDescent="0.2">
      <c r="A55" s="20">
        <v>45</v>
      </c>
      <c r="B55" s="13" t="s">
        <v>108</v>
      </c>
      <c r="C55" s="10" t="s">
        <v>0</v>
      </c>
      <c r="D55" s="29">
        <v>17445021</v>
      </c>
    </row>
    <row r="56" spans="1:4" s="1" customFormat="1" x14ac:dyDescent="0.2">
      <c r="A56" s="20">
        <v>46</v>
      </c>
      <c r="B56" s="21" t="s">
        <v>109</v>
      </c>
      <c r="C56" s="10" t="s">
        <v>4</v>
      </c>
      <c r="D56" s="29">
        <v>5779489.7799999807</v>
      </c>
    </row>
    <row r="57" spans="1:4" s="1" customFormat="1" x14ac:dyDescent="0.2">
      <c r="A57" s="20">
        <v>47</v>
      </c>
      <c r="B57" s="13" t="s">
        <v>110</v>
      </c>
      <c r="C57" s="10" t="s">
        <v>1</v>
      </c>
      <c r="D57" s="29">
        <v>11849525</v>
      </c>
    </row>
    <row r="58" spans="1:4" s="1" customFormat="1" x14ac:dyDescent="0.2">
      <c r="A58" s="20">
        <v>48</v>
      </c>
      <c r="B58" s="21" t="s">
        <v>111</v>
      </c>
      <c r="C58" s="10" t="s">
        <v>221</v>
      </c>
      <c r="D58" s="29">
        <v>17884887</v>
      </c>
    </row>
    <row r="59" spans="1:4" s="1" customFormat="1" x14ac:dyDescent="0.2">
      <c r="A59" s="20">
        <v>49</v>
      </c>
      <c r="B59" s="21" t="s">
        <v>112</v>
      </c>
      <c r="C59" s="10" t="s">
        <v>25</v>
      </c>
      <c r="D59" s="29">
        <v>62444206.090000041</v>
      </c>
    </row>
    <row r="60" spans="1:4" s="1" customFormat="1" x14ac:dyDescent="0.2">
      <c r="A60" s="20">
        <v>50</v>
      </c>
      <c r="B60" s="21" t="s">
        <v>160</v>
      </c>
      <c r="C60" s="10" t="s">
        <v>53</v>
      </c>
      <c r="D60" s="29">
        <v>12951145</v>
      </c>
    </row>
    <row r="61" spans="1:4" s="1" customFormat="1" x14ac:dyDescent="0.2">
      <c r="A61" s="20">
        <v>51</v>
      </c>
      <c r="B61" s="21" t="s">
        <v>113</v>
      </c>
      <c r="C61" s="10" t="s">
        <v>222</v>
      </c>
      <c r="D61" s="29">
        <v>9821853</v>
      </c>
    </row>
    <row r="62" spans="1:4" s="1" customFormat="1" x14ac:dyDescent="0.2">
      <c r="A62" s="20">
        <v>52</v>
      </c>
      <c r="B62" s="13" t="s">
        <v>162</v>
      </c>
      <c r="C62" s="10" t="s">
        <v>223</v>
      </c>
      <c r="D62" s="29">
        <v>10788886</v>
      </c>
    </row>
    <row r="63" spans="1:4" s="1" customFormat="1" x14ac:dyDescent="0.2">
      <c r="A63" s="20">
        <v>53</v>
      </c>
      <c r="B63" s="21" t="s">
        <v>226</v>
      </c>
      <c r="C63" s="10" t="s">
        <v>225</v>
      </c>
      <c r="D63" s="29">
        <v>204826</v>
      </c>
    </row>
    <row r="64" spans="1:4" s="1" customFormat="1" x14ac:dyDescent="0.2">
      <c r="A64" s="20">
        <v>54</v>
      </c>
      <c r="B64" s="21" t="s">
        <v>236</v>
      </c>
      <c r="C64" s="10" t="s">
        <v>237</v>
      </c>
      <c r="D64" s="29">
        <v>0</v>
      </c>
    </row>
    <row r="65" spans="1:4" s="1" customFormat="1" x14ac:dyDescent="0.2">
      <c r="A65" s="20">
        <v>55</v>
      </c>
      <c r="B65" s="21" t="s">
        <v>114</v>
      </c>
      <c r="C65" s="10" t="s">
        <v>52</v>
      </c>
      <c r="D65" s="29">
        <v>10737806</v>
      </c>
    </row>
    <row r="66" spans="1:4" s="1" customFormat="1" x14ac:dyDescent="0.2">
      <c r="A66" s="20">
        <v>56</v>
      </c>
      <c r="B66" s="13" t="s">
        <v>115</v>
      </c>
      <c r="C66" s="10" t="s">
        <v>238</v>
      </c>
      <c r="D66" s="29">
        <v>8808818</v>
      </c>
    </row>
    <row r="67" spans="1:4" s="1" customFormat="1" x14ac:dyDescent="0.2">
      <c r="A67" s="20">
        <v>57</v>
      </c>
      <c r="B67" s="12" t="s">
        <v>116</v>
      </c>
      <c r="C67" s="10" t="s">
        <v>117</v>
      </c>
      <c r="D67" s="29">
        <v>28509626.942057714</v>
      </c>
    </row>
    <row r="68" spans="1:4" s="1" customFormat="1" x14ac:dyDescent="0.2">
      <c r="A68" s="20">
        <v>58</v>
      </c>
      <c r="B68" s="13" t="s">
        <v>118</v>
      </c>
      <c r="C68" s="10" t="s">
        <v>239</v>
      </c>
      <c r="D68" s="29">
        <v>31096395</v>
      </c>
    </row>
    <row r="69" spans="1:4" s="1" customFormat="1" x14ac:dyDescent="0.2">
      <c r="A69" s="20">
        <v>59</v>
      </c>
      <c r="B69" s="21" t="s">
        <v>119</v>
      </c>
      <c r="C69" s="10" t="s">
        <v>331</v>
      </c>
      <c r="D69" s="29">
        <v>8709205</v>
      </c>
    </row>
    <row r="70" spans="1:4" s="1" customFormat="1" x14ac:dyDescent="0.2">
      <c r="A70" s="20">
        <v>60</v>
      </c>
      <c r="B70" s="12" t="s">
        <v>120</v>
      </c>
      <c r="C70" s="10" t="s">
        <v>240</v>
      </c>
      <c r="D70" s="29">
        <v>0</v>
      </c>
    </row>
    <row r="71" spans="1:4" s="1" customFormat="1" x14ac:dyDescent="0.2">
      <c r="A71" s="20">
        <v>61</v>
      </c>
      <c r="B71" s="12" t="s">
        <v>121</v>
      </c>
      <c r="C71" s="10" t="s">
        <v>241</v>
      </c>
      <c r="D71" s="29">
        <v>9131483</v>
      </c>
    </row>
    <row r="72" spans="1:4" s="1" customFormat="1" x14ac:dyDescent="0.2">
      <c r="A72" s="20">
        <v>62</v>
      </c>
      <c r="B72" s="13" t="s">
        <v>122</v>
      </c>
      <c r="C72" s="10" t="s">
        <v>242</v>
      </c>
      <c r="D72" s="29">
        <v>25036486</v>
      </c>
    </row>
    <row r="73" spans="1:4" s="1" customFormat="1" x14ac:dyDescent="0.2">
      <c r="A73" s="20">
        <v>63</v>
      </c>
      <c r="B73" s="13" t="s">
        <v>123</v>
      </c>
      <c r="C73" s="10" t="s">
        <v>51</v>
      </c>
      <c r="D73" s="29">
        <v>16953499</v>
      </c>
    </row>
    <row r="74" spans="1:4" s="1" customFormat="1" x14ac:dyDescent="0.2">
      <c r="A74" s="20">
        <v>64</v>
      </c>
      <c r="B74" s="13" t="s">
        <v>124</v>
      </c>
      <c r="C74" s="10" t="s">
        <v>243</v>
      </c>
      <c r="D74" s="29">
        <v>33336326</v>
      </c>
    </row>
    <row r="75" spans="1:4" s="1" customFormat="1" x14ac:dyDescent="0.2">
      <c r="A75" s="20">
        <v>65</v>
      </c>
      <c r="B75" s="13" t="s">
        <v>125</v>
      </c>
      <c r="C75" s="10" t="s">
        <v>244</v>
      </c>
      <c r="D75" s="29">
        <v>0</v>
      </c>
    </row>
    <row r="76" spans="1:4" s="1" customFormat="1" x14ac:dyDescent="0.2">
      <c r="A76" s="20">
        <v>66</v>
      </c>
      <c r="B76" s="12" t="s">
        <v>126</v>
      </c>
      <c r="C76" s="10" t="s">
        <v>245</v>
      </c>
      <c r="D76" s="29">
        <v>21597249</v>
      </c>
    </row>
    <row r="77" spans="1:4" s="1" customFormat="1" x14ac:dyDescent="0.2">
      <c r="A77" s="20">
        <v>67</v>
      </c>
      <c r="B77" s="13" t="s">
        <v>127</v>
      </c>
      <c r="C77" s="10" t="s">
        <v>246</v>
      </c>
      <c r="D77" s="29">
        <v>0</v>
      </c>
    </row>
    <row r="78" spans="1:4" s="1" customFormat="1" x14ac:dyDescent="0.2">
      <c r="A78" s="20">
        <v>68</v>
      </c>
      <c r="B78" s="13" t="s">
        <v>128</v>
      </c>
      <c r="C78" s="10" t="s">
        <v>247</v>
      </c>
      <c r="D78" s="29">
        <v>0</v>
      </c>
    </row>
    <row r="79" spans="1:4" s="1" customFormat="1" x14ac:dyDescent="0.2">
      <c r="A79" s="20">
        <v>69</v>
      </c>
      <c r="B79" s="12" t="s">
        <v>129</v>
      </c>
      <c r="C79" s="10" t="s">
        <v>248</v>
      </c>
      <c r="D79" s="29">
        <v>0</v>
      </c>
    </row>
    <row r="80" spans="1:4" s="1" customFormat="1" x14ac:dyDescent="0.2">
      <c r="A80" s="20">
        <v>70</v>
      </c>
      <c r="B80" s="12" t="s">
        <v>130</v>
      </c>
      <c r="C80" s="10" t="s">
        <v>249</v>
      </c>
      <c r="D80" s="29">
        <v>0</v>
      </c>
    </row>
    <row r="81" spans="1:4" s="1" customFormat="1" x14ac:dyDescent="0.2">
      <c r="A81" s="20">
        <v>71</v>
      </c>
      <c r="B81" s="12" t="s">
        <v>131</v>
      </c>
      <c r="C81" s="10" t="s">
        <v>250</v>
      </c>
      <c r="D81" s="29">
        <v>0</v>
      </c>
    </row>
    <row r="82" spans="1:4" s="1" customFormat="1" x14ac:dyDescent="0.2">
      <c r="A82" s="20">
        <v>72</v>
      </c>
      <c r="B82" s="21" t="s">
        <v>132</v>
      </c>
      <c r="C82" s="10" t="s">
        <v>133</v>
      </c>
      <c r="D82" s="29">
        <v>42849042</v>
      </c>
    </row>
    <row r="83" spans="1:4" s="1" customFormat="1" x14ac:dyDescent="0.2">
      <c r="A83" s="20">
        <v>73</v>
      </c>
      <c r="B83" s="12" t="s">
        <v>134</v>
      </c>
      <c r="C83" s="10" t="s">
        <v>251</v>
      </c>
      <c r="D83" s="29">
        <v>73771697</v>
      </c>
    </row>
    <row r="84" spans="1:4" s="1" customFormat="1" x14ac:dyDescent="0.2">
      <c r="A84" s="20">
        <v>74</v>
      </c>
      <c r="B84" s="21" t="s">
        <v>135</v>
      </c>
      <c r="C84" s="10" t="s">
        <v>35</v>
      </c>
      <c r="D84" s="29">
        <v>69662533</v>
      </c>
    </row>
    <row r="85" spans="1:4" s="1" customFormat="1" x14ac:dyDescent="0.2">
      <c r="A85" s="20">
        <v>75</v>
      </c>
      <c r="B85" s="12" t="s">
        <v>136</v>
      </c>
      <c r="C85" s="10" t="s">
        <v>436</v>
      </c>
      <c r="D85" s="29">
        <v>19174713</v>
      </c>
    </row>
    <row r="86" spans="1:4" s="1" customFormat="1" x14ac:dyDescent="0.2">
      <c r="A86" s="20">
        <v>76</v>
      </c>
      <c r="B86" s="12" t="s">
        <v>137</v>
      </c>
      <c r="C86" s="10" t="s">
        <v>36</v>
      </c>
      <c r="D86" s="29">
        <v>41704607</v>
      </c>
    </row>
    <row r="87" spans="1:4" s="1" customFormat="1" x14ac:dyDescent="0.2">
      <c r="A87" s="20">
        <v>77</v>
      </c>
      <c r="B87" s="12" t="s">
        <v>138</v>
      </c>
      <c r="C87" s="10" t="s">
        <v>50</v>
      </c>
      <c r="D87" s="29">
        <v>29308733</v>
      </c>
    </row>
    <row r="88" spans="1:4" s="1" customFormat="1" x14ac:dyDescent="0.2">
      <c r="A88" s="20">
        <v>78</v>
      </c>
      <c r="B88" s="12" t="s">
        <v>139</v>
      </c>
      <c r="C88" s="10" t="s">
        <v>232</v>
      </c>
      <c r="D88" s="29">
        <v>40453307</v>
      </c>
    </row>
    <row r="89" spans="1:4" s="1" customFormat="1" x14ac:dyDescent="0.2">
      <c r="A89" s="20">
        <v>79</v>
      </c>
      <c r="B89" s="12" t="s">
        <v>140</v>
      </c>
      <c r="C89" s="10" t="s">
        <v>313</v>
      </c>
      <c r="D89" s="29">
        <v>0</v>
      </c>
    </row>
    <row r="90" spans="1:4" s="1" customFormat="1" x14ac:dyDescent="0.2">
      <c r="A90" s="20">
        <v>80</v>
      </c>
      <c r="B90" s="13" t="s">
        <v>141</v>
      </c>
      <c r="C90" s="10" t="s">
        <v>262</v>
      </c>
      <c r="D90" s="29">
        <v>0</v>
      </c>
    </row>
    <row r="91" spans="1:4" s="1" customFormat="1" x14ac:dyDescent="0.2">
      <c r="A91" s="218">
        <v>81</v>
      </c>
      <c r="B91" s="221" t="s">
        <v>142</v>
      </c>
      <c r="C91" s="16" t="s">
        <v>252</v>
      </c>
      <c r="D91" s="29">
        <f>D92+D93+D94</f>
        <v>15355398.480000006</v>
      </c>
    </row>
    <row r="92" spans="1:4" s="1" customFormat="1" ht="24" x14ac:dyDescent="0.2">
      <c r="A92" s="219"/>
      <c r="B92" s="222"/>
      <c r="C92" s="10" t="s">
        <v>311</v>
      </c>
      <c r="D92" s="29">
        <v>1622627</v>
      </c>
    </row>
    <row r="93" spans="1:4" s="1" customFormat="1" x14ac:dyDescent="0.2">
      <c r="A93" s="219"/>
      <c r="B93" s="222"/>
      <c r="C93" s="10" t="s">
        <v>253</v>
      </c>
      <c r="D93" s="29">
        <v>0</v>
      </c>
    </row>
    <row r="94" spans="1:4" s="1" customFormat="1" ht="24" x14ac:dyDescent="0.2">
      <c r="A94" s="220"/>
      <c r="B94" s="223"/>
      <c r="C94" s="22" t="s">
        <v>312</v>
      </c>
      <c r="D94" s="29">
        <v>13732771.480000006</v>
      </c>
    </row>
    <row r="95" spans="1:4" s="1" customFormat="1" x14ac:dyDescent="0.2">
      <c r="A95" s="20">
        <v>82</v>
      </c>
      <c r="B95" s="13" t="s">
        <v>143</v>
      </c>
      <c r="C95" s="10" t="s">
        <v>49</v>
      </c>
      <c r="D95" s="29">
        <v>0</v>
      </c>
    </row>
    <row r="96" spans="1:4" s="1" customFormat="1" x14ac:dyDescent="0.2">
      <c r="A96" s="20">
        <v>83</v>
      </c>
      <c r="B96" s="13" t="s">
        <v>144</v>
      </c>
      <c r="C96" s="10" t="s">
        <v>145</v>
      </c>
      <c r="D96" s="29">
        <v>2711208.4800000102</v>
      </c>
    </row>
    <row r="97" spans="1:4" s="1" customFormat="1" x14ac:dyDescent="0.2">
      <c r="A97" s="20">
        <v>84</v>
      </c>
      <c r="B97" s="21" t="s">
        <v>146</v>
      </c>
      <c r="C97" s="10" t="s">
        <v>147</v>
      </c>
      <c r="D97" s="29">
        <v>10742347.790000003</v>
      </c>
    </row>
    <row r="98" spans="1:4" s="1" customFormat="1" x14ac:dyDescent="0.2">
      <c r="A98" s="20">
        <v>85</v>
      </c>
      <c r="B98" s="13" t="s">
        <v>148</v>
      </c>
      <c r="C98" s="10" t="s">
        <v>27</v>
      </c>
      <c r="D98" s="29">
        <v>8578211.8900000043</v>
      </c>
    </row>
    <row r="99" spans="1:4" s="1" customFormat="1" x14ac:dyDescent="0.2">
      <c r="A99" s="20">
        <v>86</v>
      </c>
      <c r="B99" s="21" t="s">
        <v>149</v>
      </c>
      <c r="C99" s="10" t="s">
        <v>12</v>
      </c>
      <c r="D99" s="29">
        <v>8823900.4600000009</v>
      </c>
    </row>
    <row r="100" spans="1:4" s="1" customFormat="1" x14ac:dyDescent="0.2">
      <c r="A100" s="20">
        <v>87</v>
      </c>
      <c r="B100" s="21" t="s">
        <v>150</v>
      </c>
      <c r="C100" s="10" t="s">
        <v>26</v>
      </c>
      <c r="D100" s="29">
        <v>28656433</v>
      </c>
    </row>
    <row r="101" spans="1:4" s="1" customFormat="1" x14ac:dyDescent="0.2">
      <c r="A101" s="20">
        <v>88</v>
      </c>
      <c r="B101" s="13" t="s">
        <v>151</v>
      </c>
      <c r="C101" s="10" t="s">
        <v>43</v>
      </c>
      <c r="D101" s="29">
        <v>9161110</v>
      </c>
    </row>
    <row r="102" spans="1:4" s="1" customFormat="1" x14ac:dyDescent="0.2">
      <c r="A102" s="20">
        <v>89</v>
      </c>
      <c r="B102" s="12" t="s">
        <v>153</v>
      </c>
      <c r="C102" s="10" t="s">
        <v>28</v>
      </c>
      <c r="D102" s="29">
        <v>34574963</v>
      </c>
    </row>
    <row r="103" spans="1:4" s="1" customFormat="1" x14ac:dyDescent="0.2">
      <c r="A103" s="20">
        <v>90</v>
      </c>
      <c r="B103" s="12" t="s">
        <v>154</v>
      </c>
      <c r="C103" s="10" t="s">
        <v>29</v>
      </c>
      <c r="D103" s="29">
        <v>22248567</v>
      </c>
    </row>
    <row r="104" spans="1:4" s="1" customFormat="1" x14ac:dyDescent="0.2">
      <c r="A104" s="20">
        <v>91</v>
      </c>
      <c r="B104" s="21" t="s">
        <v>155</v>
      </c>
      <c r="C104" s="10" t="s">
        <v>14</v>
      </c>
      <c r="D104" s="29">
        <v>7956772</v>
      </c>
    </row>
    <row r="105" spans="1:4" s="19" customFormat="1" x14ac:dyDescent="0.2">
      <c r="A105" s="20">
        <v>92</v>
      </c>
      <c r="B105" s="12" t="s">
        <v>156</v>
      </c>
      <c r="C105" s="10" t="s">
        <v>30</v>
      </c>
      <c r="D105" s="29">
        <v>12272532</v>
      </c>
    </row>
    <row r="106" spans="1:4" s="1" customFormat="1" x14ac:dyDescent="0.2">
      <c r="A106" s="20">
        <v>93</v>
      </c>
      <c r="B106" s="12" t="s">
        <v>157</v>
      </c>
      <c r="C106" s="10" t="s">
        <v>15</v>
      </c>
      <c r="D106" s="29">
        <v>11790247</v>
      </c>
    </row>
    <row r="107" spans="1:4" s="1" customFormat="1" x14ac:dyDescent="0.2">
      <c r="A107" s="20">
        <v>94</v>
      </c>
      <c r="B107" s="13" t="s">
        <v>158</v>
      </c>
      <c r="C107" s="10" t="s">
        <v>13</v>
      </c>
      <c r="D107" s="29">
        <v>11684540</v>
      </c>
    </row>
    <row r="108" spans="1:4" s="1" customFormat="1" x14ac:dyDescent="0.2">
      <c r="A108" s="20">
        <v>95</v>
      </c>
      <c r="B108" s="21" t="s">
        <v>159</v>
      </c>
      <c r="C108" s="10" t="s">
        <v>31</v>
      </c>
      <c r="D108" s="29">
        <v>10637886</v>
      </c>
    </row>
    <row r="109" spans="1:4" s="1" customFormat="1" x14ac:dyDescent="0.2">
      <c r="A109" s="20">
        <v>96</v>
      </c>
      <c r="B109" s="12" t="s">
        <v>161</v>
      </c>
      <c r="C109" s="10" t="s">
        <v>33</v>
      </c>
      <c r="D109" s="29">
        <v>23420691</v>
      </c>
    </row>
    <row r="110" spans="1:4" s="1" customFormat="1" x14ac:dyDescent="0.2">
      <c r="A110" s="20">
        <v>97</v>
      </c>
      <c r="B110" s="12" t="s">
        <v>163</v>
      </c>
      <c r="C110" s="10" t="s">
        <v>164</v>
      </c>
      <c r="D110" s="29">
        <v>0</v>
      </c>
    </row>
    <row r="111" spans="1:4" s="1" customFormat="1" x14ac:dyDescent="0.2">
      <c r="A111" s="20">
        <v>98</v>
      </c>
      <c r="B111" s="12" t="s">
        <v>165</v>
      </c>
      <c r="C111" s="10" t="s">
        <v>166</v>
      </c>
      <c r="D111" s="29">
        <v>0</v>
      </c>
    </row>
    <row r="112" spans="1:4" s="1" customFormat="1" x14ac:dyDescent="0.2">
      <c r="A112" s="20">
        <v>99</v>
      </c>
      <c r="B112" s="21" t="s">
        <v>167</v>
      </c>
      <c r="C112" s="10" t="s">
        <v>168</v>
      </c>
      <c r="D112" s="29">
        <v>0</v>
      </c>
    </row>
    <row r="113" spans="1:4" s="1" customFormat="1" x14ac:dyDescent="0.2">
      <c r="A113" s="20">
        <v>100</v>
      </c>
      <c r="B113" s="21" t="s">
        <v>169</v>
      </c>
      <c r="C113" s="10" t="s">
        <v>170</v>
      </c>
      <c r="D113" s="29">
        <v>0</v>
      </c>
    </row>
    <row r="114" spans="1:4" s="1" customFormat="1" x14ac:dyDescent="0.2">
      <c r="A114" s="20">
        <v>101</v>
      </c>
      <c r="B114" s="21" t="s">
        <v>171</v>
      </c>
      <c r="C114" s="10" t="s">
        <v>172</v>
      </c>
      <c r="D114" s="29">
        <v>0</v>
      </c>
    </row>
    <row r="115" spans="1:4" s="1" customFormat="1" x14ac:dyDescent="0.2">
      <c r="A115" s="20">
        <v>102</v>
      </c>
      <c r="B115" s="21" t="s">
        <v>173</v>
      </c>
      <c r="C115" s="10" t="s">
        <v>174</v>
      </c>
      <c r="D115" s="29">
        <v>0</v>
      </c>
    </row>
    <row r="116" spans="1:4" s="1" customFormat="1" x14ac:dyDescent="0.2">
      <c r="A116" s="20">
        <v>103</v>
      </c>
      <c r="B116" s="21" t="s">
        <v>175</v>
      </c>
      <c r="C116" s="10" t="s">
        <v>176</v>
      </c>
      <c r="D116" s="29">
        <v>0</v>
      </c>
    </row>
    <row r="117" spans="1:4" s="1" customFormat="1" x14ac:dyDescent="0.2">
      <c r="A117" s="20">
        <v>104</v>
      </c>
      <c r="B117" s="17" t="s">
        <v>177</v>
      </c>
      <c r="C117" s="15" t="s">
        <v>178</v>
      </c>
      <c r="D117" s="29">
        <v>0</v>
      </c>
    </row>
    <row r="118" spans="1:4" s="1" customFormat="1" x14ac:dyDescent="0.2">
      <c r="A118" s="20">
        <v>105</v>
      </c>
      <c r="B118" s="13" t="s">
        <v>179</v>
      </c>
      <c r="C118" s="10" t="s">
        <v>180</v>
      </c>
      <c r="D118" s="29">
        <v>0</v>
      </c>
    </row>
    <row r="119" spans="1:4" s="1" customFormat="1" x14ac:dyDescent="0.2">
      <c r="A119" s="20">
        <v>106</v>
      </c>
      <c r="B119" s="21" t="s">
        <v>181</v>
      </c>
      <c r="C119" s="10" t="s">
        <v>182</v>
      </c>
      <c r="D119" s="29">
        <v>0</v>
      </c>
    </row>
    <row r="120" spans="1:4" s="1" customFormat="1" x14ac:dyDescent="0.2">
      <c r="A120" s="20">
        <v>107</v>
      </c>
      <c r="B120" s="12" t="s">
        <v>183</v>
      </c>
      <c r="C120" s="18" t="s">
        <v>184</v>
      </c>
      <c r="D120" s="29">
        <v>0</v>
      </c>
    </row>
    <row r="121" spans="1:4" s="1" customFormat="1" x14ac:dyDescent="0.2">
      <c r="A121" s="20">
        <v>108</v>
      </c>
      <c r="B121" s="21" t="s">
        <v>185</v>
      </c>
      <c r="C121" s="10" t="s">
        <v>265</v>
      </c>
      <c r="D121" s="29">
        <v>0</v>
      </c>
    </row>
    <row r="122" spans="1:4" s="1" customFormat="1" x14ac:dyDescent="0.2">
      <c r="A122" s="20">
        <v>109</v>
      </c>
      <c r="B122" s="13" t="s">
        <v>186</v>
      </c>
      <c r="C122" s="10" t="s">
        <v>254</v>
      </c>
      <c r="D122" s="29">
        <v>0</v>
      </c>
    </row>
    <row r="123" spans="1:4" s="1" customFormat="1" x14ac:dyDescent="0.2">
      <c r="A123" s="20">
        <v>110</v>
      </c>
      <c r="B123" s="12" t="s">
        <v>335</v>
      </c>
      <c r="C123" s="10" t="s">
        <v>322</v>
      </c>
      <c r="D123" s="29">
        <v>0</v>
      </c>
    </row>
    <row r="124" spans="1:4" s="1" customFormat="1" x14ac:dyDescent="0.2">
      <c r="A124" s="20">
        <v>111</v>
      </c>
      <c r="B124" s="13" t="s">
        <v>187</v>
      </c>
      <c r="C124" s="10" t="s">
        <v>188</v>
      </c>
      <c r="D124" s="29">
        <v>0</v>
      </c>
    </row>
    <row r="125" spans="1:4" s="1" customFormat="1" x14ac:dyDescent="0.2">
      <c r="A125" s="20">
        <v>112</v>
      </c>
      <c r="B125" s="13" t="s">
        <v>189</v>
      </c>
      <c r="C125" s="10" t="s">
        <v>326</v>
      </c>
      <c r="D125" s="29">
        <v>0</v>
      </c>
    </row>
    <row r="126" spans="1:4" s="1" customFormat="1" x14ac:dyDescent="0.2">
      <c r="A126" s="20">
        <v>113</v>
      </c>
      <c r="B126" s="21" t="s">
        <v>190</v>
      </c>
      <c r="C126" s="10" t="s">
        <v>191</v>
      </c>
      <c r="D126" s="29">
        <v>0</v>
      </c>
    </row>
    <row r="127" spans="1:4" s="1" customFormat="1" x14ac:dyDescent="0.2">
      <c r="A127" s="20">
        <v>114</v>
      </c>
      <c r="B127" s="21" t="s">
        <v>192</v>
      </c>
      <c r="C127" s="35" t="s">
        <v>310</v>
      </c>
      <c r="D127" s="29">
        <v>0</v>
      </c>
    </row>
    <row r="128" spans="1:4" s="1" customFormat="1" x14ac:dyDescent="0.2">
      <c r="A128" s="20">
        <v>115</v>
      </c>
      <c r="B128" s="21" t="s">
        <v>193</v>
      </c>
      <c r="C128" s="10" t="s">
        <v>229</v>
      </c>
      <c r="D128" s="29">
        <v>0</v>
      </c>
    </row>
    <row r="129" spans="1:5" x14ac:dyDescent="0.2">
      <c r="A129" s="20">
        <v>116</v>
      </c>
      <c r="B129" s="21" t="s">
        <v>194</v>
      </c>
      <c r="C129" s="10" t="s">
        <v>195</v>
      </c>
      <c r="D129" s="29">
        <v>0</v>
      </c>
      <c r="E129" s="33"/>
    </row>
    <row r="130" spans="1:5" s="1" customFormat="1" x14ac:dyDescent="0.2">
      <c r="A130" s="20">
        <v>117</v>
      </c>
      <c r="B130" s="21" t="s">
        <v>196</v>
      </c>
      <c r="C130" s="10" t="s">
        <v>40</v>
      </c>
      <c r="D130" s="29">
        <v>510260</v>
      </c>
    </row>
    <row r="131" spans="1:5" s="1" customFormat="1" x14ac:dyDescent="0.2">
      <c r="A131" s="20">
        <v>118</v>
      </c>
      <c r="B131" s="12" t="s">
        <v>197</v>
      </c>
      <c r="C131" s="10" t="s">
        <v>46</v>
      </c>
      <c r="D131" s="29">
        <v>36711239</v>
      </c>
    </row>
    <row r="132" spans="1:5" s="1" customFormat="1" x14ac:dyDescent="0.2">
      <c r="A132" s="20">
        <v>119</v>
      </c>
      <c r="B132" s="12" t="s">
        <v>198</v>
      </c>
      <c r="C132" s="10" t="s">
        <v>231</v>
      </c>
      <c r="D132" s="29">
        <v>0</v>
      </c>
    </row>
    <row r="133" spans="1:5" s="1" customFormat="1" x14ac:dyDescent="0.2">
      <c r="A133" s="20">
        <v>120</v>
      </c>
      <c r="B133" s="12" t="s">
        <v>199</v>
      </c>
      <c r="C133" s="10" t="s">
        <v>48</v>
      </c>
      <c r="D133" s="29">
        <v>0</v>
      </c>
    </row>
    <row r="134" spans="1:5" s="1" customFormat="1" x14ac:dyDescent="0.2">
      <c r="A134" s="20">
        <v>121</v>
      </c>
      <c r="B134" s="21" t="s">
        <v>200</v>
      </c>
      <c r="C134" s="10" t="s">
        <v>47</v>
      </c>
      <c r="D134" s="29">
        <v>0</v>
      </c>
    </row>
    <row r="135" spans="1:5" s="1" customFormat="1" x14ac:dyDescent="0.2">
      <c r="A135" s="20">
        <v>122</v>
      </c>
      <c r="B135" s="21" t="s">
        <v>201</v>
      </c>
      <c r="C135" s="10" t="s">
        <v>202</v>
      </c>
      <c r="D135" s="29">
        <v>0</v>
      </c>
    </row>
    <row r="136" spans="1:5" s="1" customFormat="1" x14ac:dyDescent="0.2">
      <c r="A136" s="20">
        <v>123</v>
      </c>
      <c r="B136" s="21" t="s">
        <v>203</v>
      </c>
      <c r="C136" s="10" t="s">
        <v>41</v>
      </c>
      <c r="D136" s="29">
        <v>1020520</v>
      </c>
    </row>
    <row r="137" spans="1:5" s="1" customFormat="1" x14ac:dyDescent="0.2">
      <c r="A137" s="20">
        <v>124</v>
      </c>
      <c r="B137" s="12" t="s">
        <v>204</v>
      </c>
      <c r="C137" s="10" t="s">
        <v>230</v>
      </c>
      <c r="D137" s="29">
        <v>52200988</v>
      </c>
    </row>
    <row r="138" spans="1:5" s="1" customFormat="1" x14ac:dyDescent="0.2">
      <c r="A138" s="20">
        <v>125</v>
      </c>
      <c r="B138" s="13" t="s">
        <v>205</v>
      </c>
      <c r="C138" s="10" t="s">
        <v>206</v>
      </c>
      <c r="D138" s="29">
        <v>68978754.610000014</v>
      </c>
    </row>
    <row r="139" spans="1:5" x14ac:dyDescent="0.2">
      <c r="A139" s="20">
        <v>126</v>
      </c>
      <c r="B139" s="21" t="s">
        <v>207</v>
      </c>
      <c r="C139" s="10" t="s">
        <v>208</v>
      </c>
      <c r="D139" s="29">
        <v>4259989</v>
      </c>
    </row>
    <row r="140" spans="1:5" x14ac:dyDescent="0.2">
      <c r="A140" s="20">
        <v>127</v>
      </c>
      <c r="B140" s="12" t="s">
        <v>209</v>
      </c>
      <c r="C140" s="10" t="s">
        <v>210</v>
      </c>
      <c r="D140" s="29">
        <v>0</v>
      </c>
    </row>
    <row r="141" spans="1:5" x14ac:dyDescent="0.2">
      <c r="A141" s="20">
        <v>128</v>
      </c>
      <c r="B141" s="21" t="s">
        <v>211</v>
      </c>
      <c r="C141" s="10" t="s">
        <v>212</v>
      </c>
      <c r="D141" s="29">
        <v>0</v>
      </c>
    </row>
    <row r="142" spans="1:5" x14ac:dyDescent="0.2">
      <c r="A142" s="20">
        <v>129</v>
      </c>
      <c r="B142" s="89" t="s">
        <v>255</v>
      </c>
      <c r="C142" s="92" t="s">
        <v>256</v>
      </c>
      <c r="D142" s="29">
        <v>0</v>
      </c>
    </row>
    <row r="143" spans="1:5" x14ac:dyDescent="0.2">
      <c r="A143" s="20">
        <v>130</v>
      </c>
      <c r="B143" s="93" t="s">
        <v>257</v>
      </c>
      <c r="C143" s="40" t="s">
        <v>258</v>
      </c>
      <c r="D143" s="29">
        <v>0</v>
      </c>
    </row>
    <row r="144" spans="1:5" x14ac:dyDescent="0.2">
      <c r="A144" s="20">
        <v>131</v>
      </c>
      <c r="B144" s="94" t="s">
        <v>259</v>
      </c>
      <c r="C144" s="154" t="s">
        <v>449</v>
      </c>
      <c r="D144" s="29">
        <v>0</v>
      </c>
    </row>
    <row r="145" spans="1:56" x14ac:dyDescent="0.2">
      <c r="A145" s="20">
        <v>132</v>
      </c>
      <c r="B145" s="20" t="s">
        <v>263</v>
      </c>
      <c r="C145" s="28" t="s">
        <v>264</v>
      </c>
      <c r="D145" s="29">
        <v>0</v>
      </c>
    </row>
    <row r="146" spans="1:56" x14ac:dyDescent="0.2">
      <c r="A146" s="20">
        <v>133</v>
      </c>
      <c r="B146" s="55" t="s">
        <v>315</v>
      </c>
      <c r="C146" s="28" t="s">
        <v>314</v>
      </c>
      <c r="D146" s="29">
        <v>0</v>
      </c>
    </row>
    <row r="147" spans="1:56" s="4" customFormat="1" x14ac:dyDescent="0.2">
      <c r="A147" s="20">
        <v>134</v>
      </c>
      <c r="B147" s="55" t="s">
        <v>324</v>
      </c>
      <c r="C147" s="28" t="s">
        <v>321</v>
      </c>
      <c r="D147" s="29">
        <v>0</v>
      </c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</row>
    <row r="148" spans="1:56" s="4" customFormat="1" x14ac:dyDescent="0.2">
      <c r="A148" s="20">
        <v>135</v>
      </c>
      <c r="B148" s="55" t="s">
        <v>439</v>
      </c>
      <c r="C148" s="15" t="s">
        <v>389</v>
      </c>
      <c r="D148" s="29">
        <v>0</v>
      </c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</row>
    <row r="149" spans="1:56" x14ac:dyDescent="0.2">
      <c r="A149" s="20">
        <v>136</v>
      </c>
      <c r="B149" s="55" t="s">
        <v>434</v>
      </c>
      <c r="C149" s="15" t="s">
        <v>435</v>
      </c>
      <c r="D149" s="29">
        <v>0</v>
      </c>
    </row>
    <row r="150" spans="1:56" x14ac:dyDescent="0.2">
      <c r="A150" s="20">
        <v>137</v>
      </c>
      <c r="B150" s="55" t="s">
        <v>452</v>
      </c>
      <c r="C150" s="15" t="s">
        <v>453</v>
      </c>
      <c r="D150" s="29">
        <v>0</v>
      </c>
    </row>
  </sheetData>
  <mergeCells count="9">
    <mergeCell ref="B2:D2"/>
    <mergeCell ref="A91:A94"/>
    <mergeCell ref="B91:B94"/>
    <mergeCell ref="A8:C8"/>
    <mergeCell ref="A10:C10"/>
    <mergeCell ref="D4:D7"/>
    <mergeCell ref="A4:A7"/>
    <mergeCell ref="B4:B7"/>
    <mergeCell ref="C4:C7"/>
  </mergeCells>
  <pageMargins left="0" right="0" top="0" bottom="0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14</vt:i4>
      </vt:variant>
    </vt:vector>
  </HeadingPairs>
  <TitlesOfParts>
    <vt:vector size="30" baseType="lpstr">
      <vt:lpstr>Свод 2025 ТПОМС РБ</vt:lpstr>
      <vt:lpstr>Свод 2025 БП</vt:lpstr>
      <vt:lpstr> СМП (1- 26)</vt:lpstr>
      <vt:lpstr>ДС(1-26)</vt:lpstr>
      <vt:lpstr>КС</vt:lpstr>
      <vt:lpstr> Профилактика Пр.1-26</vt:lpstr>
      <vt:lpstr>Диспан.набл.(КП) </vt:lpstr>
      <vt:lpstr>Центры здоровья Пр.1-26</vt:lpstr>
      <vt:lpstr>АПУ неотл.пом.(1-26)</vt:lpstr>
      <vt:lpstr>АПУ обращения 1-26</vt:lpstr>
      <vt:lpstr>Объем средств по ПР</vt:lpstr>
      <vt:lpstr>Мед.реаб.(АПУ,ДС,КС) (1-26)</vt:lpstr>
      <vt:lpstr>ОДИ ПГГ(1-26) </vt:lpstr>
      <vt:lpstr>ФАП(1-26) </vt:lpstr>
      <vt:lpstr>Гемодиализ по видам МП(1-26) </vt:lpstr>
      <vt:lpstr>Гемодиализ услуги (1-26)</vt:lpstr>
      <vt:lpstr>' Профилактика Пр.1-26'!Заголовки_для_печати</vt:lpstr>
      <vt:lpstr>' СМП (1- 26)'!Заголовки_для_печати</vt:lpstr>
      <vt:lpstr>'АПУ неотл.пом.(1-26)'!Заголовки_для_печати</vt:lpstr>
      <vt:lpstr>'АПУ обращения 1-26'!Заголовки_для_печати</vt:lpstr>
      <vt:lpstr>'Гемодиализ по видам МП(1-26) '!Заголовки_для_печати</vt:lpstr>
      <vt:lpstr>'ДС(1-26)'!Заголовки_для_печати</vt:lpstr>
      <vt:lpstr>КС!Заголовки_для_печати</vt:lpstr>
      <vt:lpstr>'Мед.реаб.(АПУ,ДС,КС) (1-26)'!Заголовки_для_печати</vt:lpstr>
      <vt:lpstr>'Объем средств по ПР'!Заголовки_для_печати</vt:lpstr>
      <vt:lpstr>'ОДИ ПГГ(1-26) '!Заголовки_для_печати</vt:lpstr>
      <vt:lpstr>'Свод 2025 БП'!Заголовки_для_печати</vt:lpstr>
      <vt:lpstr>'Свод 2025 ТПОМС РБ'!Заголовки_для_печати</vt:lpstr>
      <vt:lpstr>'ФАП(1-26) '!Заголовки_для_печати</vt:lpstr>
      <vt:lpstr>'Центры здоровья Пр.1-26'!Заголовки_для_печати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Ocit_3</dc:creator>
  <cp:lastModifiedBy>Ардеева Г.М.</cp:lastModifiedBy>
  <cp:lastPrinted>2024-12-20T11:10:34Z</cp:lastPrinted>
  <dcterms:created xsi:type="dcterms:W3CDTF">2012-12-23T03:42:29Z</dcterms:created>
  <dcterms:modified xsi:type="dcterms:W3CDTF">2026-02-11T04:02:33Z</dcterms:modified>
</cp:coreProperties>
</file>